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tabRatio="686" activeTab="0"/>
  </bookViews>
  <sheets>
    <sheet name="申請書" sheetId="1" r:id="rId1"/>
    <sheet name="結果通知書" sheetId="2" state="hidden" r:id="rId2"/>
  </sheets>
  <definedNames>
    <definedName name="_xlnm.Print_Area" localSheetId="1">'結果通知書'!$A$1:$Z$39</definedName>
    <definedName name="_xlnm.Print_Area" localSheetId="0">'申請書'!$A$1:$N$49</definedName>
    <definedName name="range">'申請書'!$H$50:$H$53</definedName>
    <definedName name="業種">'申請書'!$H$51:$H$82</definedName>
  </definedNames>
  <calcPr fullCalcOnLoad="1"/>
</workbook>
</file>

<file path=xl/sharedStrings.xml><?xml version="1.0" encoding="utf-8"?>
<sst xmlns="http://schemas.openxmlformats.org/spreadsheetml/2006/main" count="135" uniqueCount="96">
  <si>
    <t>平成　　年　　月　　日</t>
  </si>
  <si>
    <t>記</t>
  </si>
  <si>
    <t>工事名</t>
  </si>
  <si>
    <t>発注機関名</t>
  </si>
  <si>
    <t>受注
形態</t>
  </si>
  <si>
    <t>出資
比率</t>
  </si>
  <si>
    <t>実績
年度</t>
  </si>
  <si>
    <t>業種</t>
  </si>
  <si>
    <t>現場代理人
氏名</t>
  </si>
  <si>
    <t>単独</t>
  </si>
  <si>
    <t>主任技術者
（監理技術者）
氏名</t>
  </si>
  <si>
    <t>熊本市登録番号</t>
  </si>
  <si>
    <r>
      <t xml:space="preserve">契約金額
</t>
    </r>
    <r>
      <rPr>
        <sz val="8"/>
        <rFont val="ＭＳ Ｐ明朝"/>
        <family val="1"/>
      </rPr>
      <t>（完成時契約金額）</t>
    </r>
  </si>
  <si>
    <t>※</t>
  </si>
  <si>
    <t>問い合わせ先 ： 熊本市役所契約検査室工事契約班 ・ ＴＥＬ　０９６－３２８－２４４２</t>
  </si>
  <si>
    <t>○○　○○</t>
  </si>
  <si>
    <t>△△　△△</t>
  </si>
  <si>
    <t>H</t>
  </si>
  <si>
    <t>H</t>
  </si>
  <si>
    <t>商号又は名称</t>
  </si>
  <si>
    <t>郵便番号</t>
  </si>
  <si>
    <t>〒○○○－○○○○</t>
  </si>
  <si>
    <t>代表取締役　○○　○○</t>
  </si>
  <si>
    <t>株式会社　○○○○</t>
  </si>
  <si>
    <r>
      <t xml:space="preserve">契約金額
</t>
    </r>
    <r>
      <rPr>
        <sz val="10"/>
        <rFont val="ＭＳ Ｐ明朝"/>
        <family val="1"/>
      </rPr>
      <t>（完成時契約金額）</t>
    </r>
  </si>
  <si>
    <t>熊本市</t>
  </si>
  <si>
    <t>判定</t>
  </si>
  <si>
    <t>実績数</t>
  </si>
  <si>
    <t>○○○○工事</t>
  </si>
  <si>
    <t>代表者氏名</t>
  </si>
  <si>
    <t>住所</t>
  </si>
  <si>
    <t>　</t>
  </si>
  <si>
    <t>（申請者情報）</t>
  </si>
  <si>
    <t>※</t>
  </si>
  <si>
    <t>※</t>
  </si>
  <si>
    <t>※</t>
  </si>
  <si>
    <t>（施工実績等内容）</t>
  </si>
  <si>
    <t>熊本市○○○丁目○番○号　○○○○マンション</t>
  </si>
  <si>
    <t>施工実績等再評価結果通知書</t>
  </si>
  <si>
    <t>再評価
結果</t>
  </si>
  <si>
    <t>「実績年度」は、工期末日が属する年度を記載してください。</t>
  </si>
  <si>
    <t>　施工実績等再評価結果通知申請のあった、総合評価一般競争入札に係る施工実績等の再評価結果について、下記のとおり通知します。</t>
  </si>
  <si>
    <t>この申請書を提出した場合であっても、施工実績等の再評価対象とならなかった場合は、再評価結果の通知は行いません。</t>
  </si>
  <si>
    <t>「施工実績等再評価結果通知申請書」に記載した内容と、この通知書の記載内容が異なる場合がありますので、必ず、確認を行ってください。</t>
  </si>
  <si>
    <t>同種工事の施工実績・配置予定技術者の同種工事の施工経験</t>
  </si>
  <si>
    <t>総合評価一般競争入札の参加申請と併せて提出する技術資料に記載した施工実績等（「同種工事の施工実績」及び「配置予定技術者の同種工事の施工経験」）と同一の内容を記載してください。（技術資料に記載のない施工実績等の再評価は行いません。）</t>
  </si>
  <si>
    <t>既に再評価を受けた再評価結果通知書を添付し、既に再評価を受けた施工実績等のみを記載して、総合評価一般競争入札の参加申請を行う場合は、改めて、この申請書を提出する必要はありません。（ただし、再評価を受けていない施工実績等を含めて参加申請を行う場合は、再評価を受けていない施工実績等のみ、この申請書に記載して申請を行ってください。）</t>
  </si>
  <si>
    <t>「同種工事の施工実績」として記載した工事と、「配置予定技術者の同種工事の施工経験」として記載した工事が重複する場合は、１件として記載してください。</t>
  </si>
  <si>
    <t>記載内容は、ＣＯＲＩＮＳの竣工登録時の登録内容確認書等を確認し、正確に記載してください。また、「工事名」には、工事番号等は記載しないでください。</t>
  </si>
  <si>
    <t>配置予定技術者（監理技術者又は主任技術者）として、複数の技術者を記載して参加申請を行っている場合は、配置予定技術者の得点が最も低い者（「配置予定技術者の同種工事の施工経験」を含め、配置予定技術者に係る全ての評価項目の得点の合計点が最も低い者）の同種工事の施工経験を記載してください。</t>
  </si>
  <si>
    <t>総合評価一般競争入札に参加する場合、この通知書に記載された施工実績等については、この通知書（写し）を添付すれば、該当する施工実績等に係る技術資料の添付資料（ＣＯＲＩＮＳの竣工登録時の登録内容確認書等）の提出を省略することができます。ただし、この通知書を添付資料として使用できるのは、「同種工事の施工実績」及び「配置予定技術者の同種工事の施工経験」に係る評価項目のみです。その他の評価項目（防災協定、配置予定技術者の資格等）については、必ず、添付資料を提出してください。</t>
  </si>
  <si>
    <t>総合評価一般競争入札の参加申請時に、この通知書（写し）を添付した場合であっても、参加申請時に提出する技術資料に、該当する工事名等が記載されていない場合は、「同種工事の施工実績」及び「配置予定技術者の同種工事の施工経験」として評価しません。</t>
  </si>
  <si>
    <t>「施工実績等再評価結果通知申請書」に記載した施工実績等について、この通知書に記載がない場合は、参加申請を行った総合評価一般競争入札に係る、「同種工事の施工実績」及び「配置予定技術者の同種工事の施工経験」としては評価していません。</t>
  </si>
  <si>
    <t>参加申請対象工事名</t>
  </si>
  <si>
    <t>　総合評価一般競争入札に係る施工実績等（「同種工事の施工実績」及び「配置予定技術者の同種工事の施工経験」）について、施工実績等の再評価対象となった場合、当該施工実績等の再評価結果通知を受けたいので、下記のとおり申請します。</t>
  </si>
  <si>
    <t>熊本市電子入札（建設工事・建設コンサルタント業務）運用基準の規定により紙入札移行の承認を得た場合は、この申請書を印刷し、競争参加資格確認申請書と併せて郵送してください。また、この申請書の提出後に、配置予定技術者の変更を行う場合は、変更後の内容でこの申請書を再度作成し、印刷の上、変更後の配置予定技術者調書と併せて提出してください。</t>
  </si>
  <si>
    <t>総合評価一般競争入札の参加申請を共同企業体として行う場合であっても、この申請書は共同企業体の代表者が作成し、「商号又は名称」欄等も代表者の商号等を記載してください。</t>
  </si>
  <si>
    <t>熊本市長（宛）</t>
  </si>
  <si>
    <t>総契発第　　号</t>
  </si>
  <si>
    <t>熊水総発第　　号</t>
  </si>
  <si>
    <t>熊交総発第　　号</t>
  </si>
  <si>
    <t>市病発第　　号</t>
  </si>
  <si>
    <t>電気工事</t>
  </si>
  <si>
    <t>管工事</t>
  </si>
  <si>
    <t>ほ装工事</t>
  </si>
  <si>
    <t>造園工事</t>
  </si>
  <si>
    <t>水道施設工事</t>
  </si>
  <si>
    <t>とび・土工・コンクリート工事（法面処理工事）</t>
  </si>
  <si>
    <t>とび・土工・コンクリート工事（解体工事）</t>
  </si>
  <si>
    <t>とび・土工・コンクリート工事（安全施設工事）</t>
  </si>
  <si>
    <t>とび・土工・コンクリート工事（橋梁補修工事）</t>
  </si>
  <si>
    <t>とび・土工・コンクリート工事（グラウト工事）</t>
  </si>
  <si>
    <t>とび・土工・コンクリート工事（杭打工事）</t>
  </si>
  <si>
    <t>とび・土工・コンクリート工事（その他とび・土工・コンクリート工事）</t>
  </si>
  <si>
    <t>鋼構造物工事</t>
  </si>
  <si>
    <t>しゅんせつ工事</t>
  </si>
  <si>
    <t>塗装工事</t>
  </si>
  <si>
    <t>防水工事</t>
  </si>
  <si>
    <t>内装仕上工事</t>
  </si>
  <si>
    <t>機械器具設置工事</t>
  </si>
  <si>
    <t>電気通信工事</t>
  </si>
  <si>
    <t>大工工事</t>
  </si>
  <si>
    <t>左官工事</t>
  </si>
  <si>
    <t>石工事</t>
  </si>
  <si>
    <t>屋根工事</t>
  </si>
  <si>
    <t>タイル・れんが・フﾞロｯク工事</t>
  </si>
  <si>
    <t>鉄筋工事</t>
  </si>
  <si>
    <t>板金工事</t>
  </si>
  <si>
    <t>ガラス工事</t>
  </si>
  <si>
    <t>熱絶縁工事</t>
  </si>
  <si>
    <t>さく井工事</t>
  </si>
  <si>
    <t>建具工事</t>
  </si>
  <si>
    <t>消防施設工事</t>
  </si>
  <si>
    <t>清掃施設工事</t>
  </si>
  <si>
    <t>この通知書で施工実績等として再評価された場合であっても、総合評価一般競争入札については、発注する案件に応じ、「同種工事の施工実績」及び「配置予定技術者の同種工事の施工経験」の評価対象金額等が異なる場合があるため、必ず、入札公告等を確認し、参加申請を行ってください。また、施工実績等の評価対象期間を経過している場合がありますので、必ず、入札公告等を確認し、参加申請を行ってください。</t>
  </si>
  <si>
    <r>
      <t>施工実績等再評価結果通知申請書　</t>
    </r>
    <r>
      <rPr>
        <b/>
        <u val="single"/>
        <sz val="18"/>
        <rFont val="ＭＳ Ｐ明朝"/>
        <family val="1"/>
      </rPr>
      <t>【土木一式工事・建築一式工事以外用】</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</si>
</sst>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quot;御&quot;&quot;中&quot;"/>
    <numFmt numFmtId="178" formatCode="@&quot;　御&quot;&quot;中&quot;"/>
    <numFmt numFmtId="179" formatCode="[$-411]ggge&quot;年&quot;m&quot;月&quot;d&quot;日&quot;\ h:mm:ss"/>
    <numFmt numFmtId="180" formatCode="\(???\)"/>
    <numFmt numFmtId="181" formatCode="\(***)"/>
    <numFmt numFmtId="182" formatCode="\(@\)"/>
    <numFmt numFmtId="183" formatCode="#,##0_ "/>
    <numFmt numFmtId="184" formatCode="&quot;\&quot;#,##0_);\(&quot;\&quot;#,##0\)"/>
    <numFmt numFmtId="185" formatCode="#,##0_);\(#,##0\)"/>
    <numFmt numFmtId="186" formatCode="@\ &quot;様&quot;"/>
    <numFmt numFmtId="187" formatCode="@\ &quot;　様&quot;"/>
    <numFmt numFmtId="188" formatCode="###,###\ &quot;円&quot;"/>
    <numFmt numFmtId="189" formatCode="[&lt;=999]000;[&lt;=9999]000\-00;000\-0000"/>
    <numFmt numFmtId="190" formatCode="\(aaa&quot;曜&quot;&quot;日&quot;\)"/>
    <numFmt numFmtId="191" formatCode="0.0%"/>
    <numFmt numFmtId="192" formatCode="[$-411]ge\.m\.d;@"/>
    <numFmt numFmtId="193" formatCode="###,###&quot;円&quot;"/>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0"/>
      <name val="ＭＳ Ｐ明朝"/>
      <family val="1"/>
    </font>
    <font>
      <sz val="11"/>
      <name val="ＭＳ Ｐ明朝"/>
      <family val="1"/>
    </font>
    <font>
      <sz val="14"/>
      <name val="ＭＳ Ｐ明朝"/>
      <family val="1"/>
    </font>
    <font>
      <u val="single"/>
      <sz val="11"/>
      <name val="ＭＳ ゴシック"/>
      <family val="3"/>
    </font>
    <font>
      <sz val="9"/>
      <name val="ＭＳ Ｐ明朝"/>
      <family val="1"/>
    </font>
    <font>
      <b/>
      <sz val="18"/>
      <name val="ＭＳ Ｐ明朝"/>
      <family val="1"/>
    </font>
    <font>
      <sz val="12"/>
      <name val="ＭＳ Ｐ明朝"/>
      <family val="1"/>
    </font>
    <font>
      <b/>
      <sz val="36"/>
      <name val="ＭＳ Ｐ明朝"/>
      <family val="1"/>
    </font>
    <font>
      <sz val="24"/>
      <name val="ＭＳ Ｐ明朝"/>
      <family val="1"/>
    </font>
    <font>
      <sz val="18"/>
      <name val="ＭＳ Ｐ明朝"/>
      <family val="1"/>
    </font>
    <font>
      <sz val="11"/>
      <color indexed="43"/>
      <name val="ＭＳ Ｐ明朝"/>
      <family val="1"/>
    </font>
    <font>
      <b/>
      <sz val="11"/>
      <name val="ＭＳ Ｐゴシック"/>
      <family val="3"/>
    </font>
    <font>
      <u val="single"/>
      <sz val="10"/>
      <name val="ＭＳ Ｐ明朝"/>
      <family val="1"/>
    </font>
    <font>
      <sz val="8.5"/>
      <name val="ＭＳ Ｐ明朝"/>
      <family val="1"/>
    </font>
    <font>
      <u val="single"/>
      <sz val="8.5"/>
      <name val="ＭＳ Ｐ明朝"/>
      <family val="1"/>
    </font>
    <font>
      <sz val="10.5"/>
      <name val="ＭＳ Ｐ明朝"/>
      <family val="1"/>
    </font>
    <font>
      <b/>
      <u val="single"/>
      <sz val="18"/>
      <name val="ＭＳ Ｐ明朝"/>
      <family val="1"/>
    </font>
  </fonts>
  <fills count="9">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s>
  <borders count="52">
    <border>
      <left/>
      <right/>
      <top/>
      <bottom/>
      <diagonal/>
    </border>
    <border>
      <left style="thin"/>
      <right style="thin"/>
      <top style="medium"/>
      <bottom style="thin"/>
    </border>
    <border>
      <left>
        <color indexed="63"/>
      </left>
      <right style="thick"/>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style="thick"/>
      <top style="thin"/>
      <bottom style="thick"/>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medium"/>
      <right style="medium"/>
      <top style="medium"/>
      <bottom style="thin"/>
    </border>
    <border>
      <left style="thick"/>
      <right>
        <color indexed="63"/>
      </right>
      <top style="thin"/>
      <bottom style="thin"/>
    </border>
    <border>
      <left style="medium"/>
      <right style="medium"/>
      <top style="thin"/>
      <bottom style="thin"/>
    </border>
    <border>
      <left style="thick"/>
      <right>
        <color indexed="63"/>
      </right>
      <top style="thin"/>
      <bottom style="thick"/>
    </border>
    <border>
      <left style="medium"/>
      <right style="medium"/>
      <top style="thin"/>
      <bottom style="medium"/>
    </border>
    <border>
      <left>
        <color indexed="63"/>
      </left>
      <right style="thin"/>
      <top style="thin"/>
      <bottom style="thin"/>
    </border>
    <border>
      <left>
        <color indexed="63"/>
      </left>
      <right>
        <color indexed="63"/>
      </right>
      <top style="medium"/>
      <bottom style="medium"/>
    </border>
    <border>
      <left style="thick"/>
      <right>
        <color indexed="63"/>
      </right>
      <top style="thick"/>
      <bottom style="thin"/>
    </border>
    <border>
      <left>
        <color indexed="63"/>
      </left>
      <right style="thick"/>
      <top style="thick"/>
      <bottom style="thin"/>
    </border>
    <border>
      <left style="thick"/>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ck"/>
      <right>
        <color indexed="63"/>
      </right>
      <top style="thin"/>
      <bottom style="medium"/>
    </border>
    <border>
      <left>
        <color indexed="63"/>
      </left>
      <right style="thin"/>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color indexed="63"/>
      </bottom>
    </border>
    <border>
      <left style="medium"/>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style="medium"/>
    </border>
    <border>
      <left>
        <color indexed="63"/>
      </left>
      <right style="thick"/>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193">
    <xf numFmtId="0" fontId="0" fillId="0" borderId="0" xfId="0" applyAlignment="1">
      <alignment vertical="center"/>
    </xf>
    <xf numFmtId="0" fontId="5" fillId="2" borderId="1" xfId="21" applyFont="1" applyFill="1" applyBorder="1" applyAlignment="1" applyProtection="1">
      <alignment horizontal="distributed" vertical="center" wrapText="1" shrinkToFit="1"/>
      <protection/>
    </xf>
    <xf numFmtId="0" fontId="6" fillId="3" borderId="2" xfId="21" applyFont="1" applyFill="1" applyBorder="1" applyAlignment="1" applyProtection="1">
      <alignment horizontal="left" vertical="center" shrinkToFit="1"/>
      <protection locked="0"/>
    </xf>
    <xf numFmtId="193" fontId="6" fillId="3" borderId="3" xfId="21" applyNumberFormat="1" applyFont="1" applyFill="1" applyBorder="1" applyAlignment="1" applyProtection="1">
      <alignment horizontal="right" vertical="center" shrinkToFit="1"/>
      <protection locked="0"/>
    </xf>
    <xf numFmtId="0" fontId="6" fillId="3" borderId="3" xfId="21" applyFont="1" applyFill="1" applyBorder="1" applyAlignment="1" applyProtection="1">
      <alignment horizontal="center" vertical="center" shrinkToFit="1"/>
      <protection locked="0"/>
    </xf>
    <xf numFmtId="0" fontId="6" fillId="3" borderId="4" xfId="21" applyFont="1" applyFill="1" applyBorder="1" applyAlignment="1" applyProtection="1">
      <alignment horizontal="center" vertical="center" shrinkToFit="1"/>
      <protection locked="0"/>
    </xf>
    <xf numFmtId="0" fontId="6" fillId="3" borderId="5" xfId="21" applyFont="1" applyFill="1" applyBorder="1" applyAlignment="1" applyProtection="1">
      <alignment horizontal="center" vertical="center" shrinkToFit="1"/>
      <protection locked="0"/>
    </xf>
    <xf numFmtId="0" fontId="6" fillId="3" borderId="6" xfId="21" applyFont="1" applyFill="1" applyBorder="1" applyAlignment="1" applyProtection="1">
      <alignment horizontal="left" vertical="center" shrinkToFit="1"/>
      <protection locked="0"/>
    </xf>
    <xf numFmtId="193" fontId="6" fillId="3" borderId="7" xfId="21" applyNumberFormat="1" applyFont="1" applyFill="1" applyBorder="1" applyAlignment="1" applyProtection="1">
      <alignment horizontal="right" vertical="center" shrinkToFit="1"/>
      <protection locked="0"/>
    </xf>
    <xf numFmtId="0" fontId="6" fillId="3" borderId="7" xfId="21" applyFont="1" applyFill="1" applyBorder="1" applyAlignment="1" applyProtection="1">
      <alignment horizontal="center" vertical="center" shrinkToFit="1"/>
      <protection locked="0"/>
    </xf>
    <xf numFmtId="0" fontId="6" fillId="3" borderId="8" xfId="21" applyFont="1" applyFill="1" applyBorder="1" applyAlignment="1" applyProtection="1">
      <alignment horizontal="center" vertical="center" shrinkToFit="1"/>
      <protection locked="0"/>
    </xf>
    <xf numFmtId="0" fontId="6" fillId="3" borderId="9" xfId="21" applyFont="1" applyFill="1" applyBorder="1" applyAlignment="1" applyProtection="1">
      <alignment horizontal="center" vertical="center" shrinkToFit="1"/>
      <protection locked="0"/>
    </xf>
    <xf numFmtId="0" fontId="6" fillId="4" borderId="0" xfId="21" applyFont="1" applyFill="1" applyAlignment="1" applyProtection="1">
      <alignment horizontal="center" vertical="center" shrinkToFit="1"/>
      <protection/>
    </xf>
    <xf numFmtId="0" fontId="6" fillId="2" borderId="10" xfId="21" applyFont="1" applyFill="1" applyBorder="1" applyAlignment="1" applyProtection="1">
      <alignment horizontal="distributed" vertical="center" shrinkToFit="1"/>
      <protection/>
    </xf>
    <xf numFmtId="0" fontId="6" fillId="2" borderId="10" xfId="21" applyFont="1" applyFill="1" applyBorder="1" applyAlignment="1" applyProtection="1">
      <alignment horizontal="distributed" vertical="center" wrapText="1" shrinkToFit="1"/>
      <protection/>
    </xf>
    <xf numFmtId="0" fontId="6" fillId="2" borderId="1" xfId="21" applyFont="1" applyFill="1" applyBorder="1" applyAlignment="1" applyProtection="1">
      <alignment horizontal="distributed" vertical="center" wrapText="1" shrinkToFit="1"/>
      <protection/>
    </xf>
    <xf numFmtId="0" fontId="6" fillId="2" borderId="11" xfId="21" applyFont="1" applyFill="1" applyBorder="1" applyAlignment="1" applyProtection="1">
      <alignment horizontal="distributed" vertical="center" wrapText="1" shrinkToFit="1"/>
      <protection/>
    </xf>
    <xf numFmtId="0" fontId="6" fillId="5" borderId="12" xfId="21" applyFont="1" applyFill="1" applyBorder="1" applyAlignment="1" applyProtection="1">
      <alignment horizontal="distributed" vertical="center" wrapText="1" shrinkToFit="1"/>
      <protection/>
    </xf>
    <xf numFmtId="0" fontId="15" fillId="4" borderId="0" xfId="21" applyFont="1" applyFill="1" applyAlignment="1" applyProtection="1">
      <alignment horizontal="center" vertical="center" shrinkToFit="1"/>
      <protection/>
    </xf>
    <xf numFmtId="0" fontId="6" fillId="3" borderId="13" xfId="21" applyFont="1" applyFill="1" applyBorder="1" applyAlignment="1" applyProtection="1">
      <alignment horizontal="right" vertical="center" shrinkToFit="1"/>
      <protection/>
    </xf>
    <xf numFmtId="0" fontId="10" fillId="6" borderId="14" xfId="21" applyFont="1" applyFill="1" applyBorder="1" applyAlignment="1" applyProtection="1">
      <alignment horizontal="center" vertical="center" shrinkToFit="1"/>
      <protection/>
    </xf>
    <xf numFmtId="0" fontId="6" fillId="3" borderId="15" xfId="21" applyFont="1" applyFill="1" applyBorder="1" applyAlignment="1" applyProtection="1">
      <alignment horizontal="right" vertical="center" shrinkToFit="1"/>
      <protection/>
    </xf>
    <xf numFmtId="0" fontId="12" fillId="6" borderId="16" xfId="21" applyFont="1" applyFill="1" applyBorder="1" applyAlignment="1" applyProtection="1">
      <alignment horizontal="center" vertical="center" shrinkToFit="1"/>
      <protection/>
    </xf>
    <xf numFmtId="0" fontId="5" fillId="4" borderId="0" xfId="21" applyFont="1" applyFill="1" applyAlignment="1" applyProtection="1">
      <alignment horizontal="center" vertical="center" shrinkToFit="1"/>
      <protection/>
    </xf>
    <xf numFmtId="0" fontId="5" fillId="4" borderId="0" xfId="21" applyFont="1" applyFill="1" applyAlignment="1" applyProtection="1">
      <alignment horizontal="left" vertical="center" wrapText="1" shrinkToFit="1"/>
      <protection/>
    </xf>
    <xf numFmtId="191" fontId="6" fillId="3" borderId="3" xfId="21" applyNumberFormat="1" applyFont="1" applyFill="1" applyBorder="1" applyAlignment="1" applyProtection="1">
      <alignment horizontal="center" vertical="center" shrinkToFit="1"/>
      <protection locked="0"/>
    </xf>
    <xf numFmtId="191" fontId="6" fillId="3" borderId="7" xfId="21" applyNumberFormat="1" applyFont="1" applyFill="1" applyBorder="1" applyAlignment="1" applyProtection="1">
      <alignment horizontal="center" vertical="center" shrinkToFit="1"/>
      <protection locked="0"/>
    </xf>
    <xf numFmtId="0" fontId="6" fillId="4" borderId="12" xfId="21" applyFont="1" applyFill="1" applyBorder="1" applyAlignment="1" applyProtection="1">
      <alignment horizontal="distributed" vertical="center" shrinkToFit="1"/>
      <protection/>
    </xf>
    <xf numFmtId="0" fontId="6" fillId="4" borderId="10" xfId="21" applyFont="1" applyFill="1" applyBorder="1" applyAlignment="1" applyProtection="1">
      <alignment horizontal="distributed" vertical="center" shrinkToFit="1"/>
      <protection/>
    </xf>
    <xf numFmtId="0" fontId="6" fillId="4" borderId="10" xfId="21" applyFont="1" applyFill="1" applyBorder="1" applyAlignment="1" applyProtection="1">
      <alignment horizontal="distributed" vertical="center" wrapText="1" shrinkToFit="1"/>
      <protection/>
    </xf>
    <xf numFmtId="0" fontId="6" fillId="4" borderId="1" xfId="21" applyFont="1" applyFill="1" applyBorder="1" applyAlignment="1" applyProtection="1">
      <alignment horizontal="distributed" vertical="center" wrapText="1" shrinkToFit="1"/>
      <protection/>
    </xf>
    <xf numFmtId="0" fontId="6" fillId="4" borderId="11" xfId="21" applyFont="1" applyFill="1" applyBorder="1" applyAlignment="1" applyProtection="1">
      <alignment horizontal="distributed" vertical="center" wrapText="1" shrinkToFit="1"/>
      <protection/>
    </xf>
    <xf numFmtId="0" fontId="14" fillId="4" borderId="14" xfId="21" applyFont="1" applyFill="1" applyBorder="1" applyAlignment="1" applyProtection="1">
      <alignment horizontal="center" vertical="center" shrinkToFit="1"/>
      <protection/>
    </xf>
    <xf numFmtId="0" fontId="6" fillId="4" borderId="13" xfId="21" applyFont="1" applyFill="1" applyBorder="1" applyAlignment="1" applyProtection="1">
      <alignment horizontal="right" vertical="center" shrinkToFit="1"/>
      <protection/>
    </xf>
    <xf numFmtId="0" fontId="6" fillId="4" borderId="2" xfId="21" applyFont="1" applyFill="1" applyBorder="1" applyAlignment="1" applyProtection="1">
      <alignment horizontal="left" vertical="center" shrinkToFit="1"/>
      <protection/>
    </xf>
    <xf numFmtId="0" fontId="6" fillId="4" borderId="3" xfId="21" applyFont="1" applyFill="1" applyBorder="1" applyAlignment="1" applyProtection="1">
      <alignment horizontal="left" vertical="center" wrapText="1"/>
      <protection/>
    </xf>
    <xf numFmtId="193" fontId="6" fillId="4" borderId="3" xfId="21" applyNumberFormat="1" applyFont="1" applyFill="1" applyBorder="1" applyAlignment="1" applyProtection="1">
      <alignment horizontal="right" vertical="center" shrinkToFit="1"/>
      <protection/>
    </xf>
    <xf numFmtId="0" fontId="6" fillId="4" borderId="3" xfId="21" applyFont="1" applyFill="1" applyBorder="1" applyAlignment="1" applyProtection="1">
      <alignment horizontal="center" vertical="center" shrinkToFit="1"/>
      <protection/>
    </xf>
    <xf numFmtId="191" fontId="6" fillId="4" borderId="3" xfId="21" applyNumberFormat="1" applyFont="1" applyFill="1" applyBorder="1" applyAlignment="1" applyProtection="1">
      <alignment horizontal="center" vertical="center" shrinkToFit="1"/>
      <protection/>
    </xf>
    <xf numFmtId="0" fontId="6" fillId="4" borderId="4" xfId="21" applyFont="1" applyFill="1" applyBorder="1" applyAlignment="1" applyProtection="1">
      <alignment horizontal="center" vertical="center" shrinkToFit="1"/>
      <protection/>
    </xf>
    <xf numFmtId="0" fontId="6" fillId="4" borderId="5" xfId="21" applyFont="1" applyFill="1" applyBorder="1" applyAlignment="1" applyProtection="1">
      <alignment horizontal="center" vertical="center" shrinkToFit="1"/>
      <protection/>
    </xf>
    <xf numFmtId="0" fontId="13" fillId="4" borderId="16" xfId="21" applyFont="1" applyFill="1" applyBorder="1" applyAlignment="1" applyProtection="1">
      <alignment horizontal="center" vertical="center" shrinkToFit="1"/>
      <protection/>
    </xf>
    <xf numFmtId="0" fontId="14" fillId="4" borderId="16" xfId="21" applyFont="1" applyFill="1" applyBorder="1" applyAlignment="1" applyProtection="1">
      <alignment horizontal="center" vertical="center" shrinkToFit="1"/>
      <protection/>
    </xf>
    <xf numFmtId="0" fontId="6" fillId="4" borderId="15" xfId="21" applyFont="1" applyFill="1" applyBorder="1" applyAlignment="1" applyProtection="1">
      <alignment horizontal="right" vertical="center" shrinkToFit="1"/>
      <protection/>
    </xf>
    <xf numFmtId="0" fontId="6" fillId="4" borderId="6" xfId="21" applyFont="1" applyFill="1" applyBorder="1" applyAlignment="1" applyProtection="1">
      <alignment horizontal="left" vertical="center" shrinkToFit="1"/>
      <protection/>
    </xf>
    <xf numFmtId="0" fontId="6" fillId="4" borderId="7" xfId="21" applyFont="1" applyFill="1" applyBorder="1" applyAlignment="1" applyProtection="1">
      <alignment horizontal="left" vertical="center" wrapText="1"/>
      <protection/>
    </xf>
    <xf numFmtId="193" fontId="6" fillId="4" borderId="7" xfId="21" applyNumberFormat="1" applyFont="1" applyFill="1" applyBorder="1" applyAlignment="1" applyProtection="1">
      <alignment horizontal="right" vertical="center" shrinkToFit="1"/>
      <protection/>
    </xf>
    <xf numFmtId="0" fontId="6" fillId="4" borderId="7" xfId="21" applyFont="1" applyFill="1" applyBorder="1" applyAlignment="1" applyProtection="1">
      <alignment horizontal="center" vertical="center" shrinkToFit="1"/>
      <protection/>
    </xf>
    <xf numFmtId="191" fontId="6" fillId="4" borderId="7" xfId="21" applyNumberFormat="1" applyFont="1" applyFill="1" applyBorder="1" applyAlignment="1" applyProtection="1">
      <alignment horizontal="center" vertical="center" shrinkToFit="1"/>
      <protection/>
    </xf>
    <xf numFmtId="0" fontId="6" fillId="4" borderId="8" xfId="21" applyFont="1" applyFill="1" applyBorder="1" applyAlignment="1" applyProtection="1">
      <alignment horizontal="center" vertical="center" shrinkToFit="1"/>
      <protection/>
    </xf>
    <xf numFmtId="0" fontId="6" fillId="4" borderId="9" xfId="21" applyFont="1" applyFill="1" applyBorder="1" applyAlignment="1" applyProtection="1">
      <alignment horizontal="center" vertical="center" shrinkToFit="1"/>
      <protection/>
    </xf>
    <xf numFmtId="0" fontId="5" fillId="4" borderId="0" xfId="21" applyFont="1" applyFill="1" applyBorder="1" applyAlignment="1" applyProtection="1">
      <alignment horizontal="center" vertical="center" shrinkToFit="1"/>
      <protection/>
    </xf>
    <xf numFmtId="0" fontId="5" fillId="4" borderId="0" xfId="21" applyFont="1" applyFill="1" applyBorder="1" applyAlignment="1" applyProtection="1">
      <alignment horizontal="left" vertical="top" wrapText="1"/>
      <protection/>
    </xf>
    <xf numFmtId="0" fontId="5" fillId="4" borderId="0" xfId="21" applyFont="1" applyFill="1" applyBorder="1" applyAlignment="1" applyProtection="1">
      <alignment horizontal="left" vertical="top" shrinkToFit="1"/>
      <protection/>
    </xf>
    <xf numFmtId="0" fontId="6" fillId="3" borderId="0" xfId="21" applyFont="1" applyFill="1" applyAlignment="1" applyProtection="1">
      <alignment horizontal="center" vertical="center" shrinkToFit="1"/>
      <protection/>
    </xf>
    <xf numFmtId="0" fontId="5" fillId="3" borderId="0" xfId="21" applyFont="1" applyFill="1" applyAlignment="1" applyProtection="1">
      <alignment horizontal="center" vertical="center" shrinkToFit="1"/>
      <protection/>
    </xf>
    <xf numFmtId="0" fontId="5" fillId="3" borderId="13" xfId="21" applyFont="1" applyFill="1" applyBorder="1" applyAlignment="1" applyProtection="1">
      <alignment horizontal="right" vertical="center" shrinkToFit="1"/>
      <protection/>
    </xf>
    <xf numFmtId="0" fontId="5" fillId="3" borderId="4" xfId="21" applyFont="1" applyFill="1" applyBorder="1" applyAlignment="1" applyProtection="1">
      <alignment horizontal="center" vertical="center" shrinkToFit="1"/>
      <protection/>
    </xf>
    <xf numFmtId="0" fontId="5" fillId="3" borderId="15" xfId="21" applyFont="1" applyFill="1" applyBorder="1" applyAlignment="1" applyProtection="1">
      <alignment horizontal="right" vertical="center" shrinkToFit="1"/>
      <protection/>
    </xf>
    <xf numFmtId="0" fontId="5" fillId="3" borderId="8" xfId="21" applyFont="1" applyFill="1" applyBorder="1" applyAlignment="1" applyProtection="1">
      <alignment horizontal="center" vertical="center" shrinkToFit="1"/>
      <protection/>
    </xf>
    <xf numFmtId="0" fontId="4" fillId="3" borderId="0" xfId="21" applyFont="1" applyFill="1" applyBorder="1" applyAlignment="1" applyProtection="1">
      <alignment horizontal="left" vertical="center" wrapText="1"/>
      <protection/>
    </xf>
    <xf numFmtId="0" fontId="18" fillId="3" borderId="0" xfId="21" applyFont="1" applyFill="1" applyBorder="1" applyAlignment="1" applyProtection="1">
      <alignment horizontal="left" vertical="top" wrapText="1"/>
      <protection/>
    </xf>
    <xf numFmtId="0" fontId="18" fillId="3" borderId="0" xfId="21" applyFont="1" applyFill="1" applyAlignment="1" applyProtection="1">
      <alignment horizontal="left" vertical="top" wrapText="1" shrinkToFit="1"/>
      <protection/>
    </xf>
    <xf numFmtId="0" fontId="18" fillId="3" borderId="0" xfId="21" applyFont="1" applyFill="1" applyBorder="1" applyAlignment="1" applyProtection="1">
      <alignment horizontal="left" vertical="top" wrapText="1" shrinkToFit="1"/>
      <protection/>
    </xf>
    <xf numFmtId="0" fontId="4" fillId="3" borderId="0" xfId="21" applyFont="1" applyFill="1" applyBorder="1" applyAlignment="1" applyProtection="1">
      <alignment horizontal="left" vertical="center" wrapText="1" shrinkToFit="1"/>
      <protection/>
    </xf>
    <xf numFmtId="0" fontId="5" fillId="3" borderId="0" xfId="21" applyFont="1" applyFill="1" applyAlignment="1" applyProtection="1">
      <alignment horizontal="left" vertical="center" wrapText="1" shrinkToFit="1"/>
      <protection/>
    </xf>
    <xf numFmtId="0" fontId="6" fillId="3" borderId="0" xfId="21" applyFont="1" applyFill="1" applyAlignment="1" applyProtection="1">
      <alignment horizontal="distributed" vertical="center" shrinkToFit="1"/>
      <protection/>
    </xf>
    <xf numFmtId="0" fontId="20" fillId="3" borderId="3" xfId="21" applyFont="1" applyFill="1" applyBorder="1" applyAlignment="1" applyProtection="1">
      <alignment horizontal="left" vertical="center" wrapText="1"/>
      <protection locked="0"/>
    </xf>
    <xf numFmtId="0" fontId="20" fillId="3" borderId="7" xfId="21" applyFont="1" applyFill="1" applyBorder="1" applyAlignment="1" applyProtection="1">
      <alignment horizontal="left" vertical="center" wrapText="1"/>
      <protection locked="0"/>
    </xf>
    <xf numFmtId="0" fontId="6" fillId="4" borderId="0" xfId="21" applyFont="1" applyFill="1" applyBorder="1" applyAlignment="1" applyProtection="1">
      <alignment horizontal="center" vertical="center" shrinkToFit="1"/>
      <protection/>
    </xf>
    <xf numFmtId="0" fontId="6" fillId="4" borderId="17" xfId="21" applyFont="1" applyFill="1" applyBorder="1" applyAlignment="1" applyProtection="1">
      <alignment horizontal="left" vertical="center" wrapText="1"/>
      <protection/>
    </xf>
    <xf numFmtId="0" fontId="6" fillId="4" borderId="18" xfId="21" applyFont="1" applyFill="1" applyBorder="1" applyAlignment="1" applyProtection="1">
      <alignment horizontal="center" vertical="center" shrinkToFit="1"/>
      <protection/>
    </xf>
    <xf numFmtId="0" fontId="6" fillId="4" borderId="13" xfId="21" applyFont="1" applyFill="1" applyBorder="1" applyAlignment="1" applyProtection="1">
      <alignment horizontal="left" vertical="center" wrapText="1"/>
      <protection/>
    </xf>
    <xf numFmtId="0" fontId="6" fillId="4" borderId="19" xfId="21" applyFont="1" applyFill="1" applyBorder="1" applyAlignment="1" applyProtection="1">
      <alignment horizontal="distributed" vertical="center" wrapText="1" shrinkToFit="1"/>
      <protection/>
    </xf>
    <xf numFmtId="0" fontId="6" fillId="4" borderId="20" xfId="21" applyFont="1" applyFill="1" applyBorder="1" applyAlignment="1" applyProtection="1">
      <alignment horizontal="distributed" vertical="center" wrapText="1" shrinkToFit="1"/>
      <protection/>
    </xf>
    <xf numFmtId="0" fontId="6" fillId="4" borderId="21" xfId="21" applyFont="1" applyFill="1" applyBorder="1" applyAlignment="1" applyProtection="1">
      <alignment horizontal="distributed" vertical="center" shrinkToFit="1"/>
      <protection/>
    </xf>
    <xf numFmtId="0" fontId="6" fillId="4" borderId="22" xfId="21" applyFont="1" applyFill="1" applyBorder="1" applyAlignment="1" applyProtection="1">
      <alignment horizontal="distributed" vertical="center" shrinkToFit="1"/>
      <protection/>
    </xf>
    <xf numFmtId="0" fontId="6" fillId="6" borderId="23" xfId="21" applyFont="1" applyFill="1" applyBorder="1" applyAlignment="1" applyProtection="1">
      <alignment horizontal="distributed" vertical="center" shrinkToFit="1"/>
      <protection/>
    </xf>
    <xf numFmtId="0" fontId="6" fillId="6" borderId="18" xfId="21" applyFont="1" applyFill="1" applyBorder="1" applyAlignment="1" applyProtection="1">
      <alignment horizontal="distributed" vertical="center" shrinkToFit="1"/>
      <protection/>
    </xf>
    <xf numFmtId="0" fontId="6" fillId="6" borderId="24" xfId="21" applyFont="1" applyFill="1" applyBorder="1" applyAlignment="1" applyProtection="1">
      <alignment horizontal="distributed" vertical="center" shrinkToFit="1"/>
      <protection/>
    </xf>
    <xf numFmtId="0" fontId="11" fillId="3" borderId="25" xfId="21" applyFont="1" applyFill="1" applyBorder="1" applyAlignment="1" applyProtection="1">
      <alignment horizontal="left" vertical="center" shrinkToFit="1"/>
      <protection locked="0"/>
    </xf>
    <xf numFmtId="0" fontId="11" fillId="3" borderId="18" xfId="21" applyFont="1" applyFill="1" applyBorder="1" applyAlignment="1" applyProtection="1">
      <alignment horizontal="left" vertical="center" shrinkToFit="1"/>
      <protection locked="0"/>
    </xf>
    <xf numFmtId="0" fontId="11" fillId="3" borderId="26" xfId="21" applyFont="1" applyFill="1" applyBorder="1" applyAlignment="1" applyProtection="1">
      <alignment horizontal="left" vertical="center" shrinkToFit="1"/>
      <protection locked="0"/>
    </xf>
    <xf numFmtId="0" fontId="6" fillId="4" borderId="0" xfId="21" applyFont="1" applyFill="1" applyAlignment="1" applyProtection="1">
      <alignment horizontal="center" vertical="center" shrinkToFit="1"/>
      <protection/>
    </xf>
    <xf numFmtId="0" fontId="6" fillId="3" borderId="13" xfId="21" applyFont="1" applyFill="1" applyBorder="1" applyAlignment="1" applyProtection="1">
      <alignment horizontal="left" vertical="center" wrapText="1"/>
      <protection locked="0"/>
    </xf>
    <xf numFmtId="0" fontId="6" fillId="3" borderId="17" xfId="21" applyFont="1" applyFill="1" applyBorder="1" applyAlignment="1" applyProtection="1">
      <alignment horizontal="left" vertical="center" wrapText="1"/>
      <protection locked="0"/>
    </xf>
    <xf numFmtId="0" fontId="16" fillId="7" borderId="23" xfId="21" applyFont="1" applyFill="1" applyBorder="1" applyAlignment="1" applyProtection="1">
      <alignment horizontal="distributed" vertical="center" shrinkToFit="1"/>
      <protection/>
    </xf>
    <xf numFmtId="0" fontId="16" fillId="7" borderId="18" xfId="21" applyFont="1" applyFill="1" applyBorder="1" applyAlignment="1" applyProtection="1">
      <alignment horizontal="distributed" vertical="center" shrinkToFit="1"/>
      <protection/>
    </xf>
    <xf numFmtId="0" fontId="16" fillId="7" borderId="26" xfId="21" applyFont="1" applyFill="1" applyBorder="1" applyAlignment="1" applyProtection="1">
      <alignment horizontal="distributed" vertical="center" shrinkToFit="1"/>
      <protection/>
    </xf>
    <xf numFmtId="0" fontId="6" fillId="2" borderId="19" xfId="21" applyFont="1" applyFill="1" applyBorder="1" applyAlignment="1" applyProtection="1">
      <alignment horizontal="distributed" vertical="center" wrapText="1" shrinkToFit="1"/>
      <protection/>
    </xf>
    <xf numFmtId="0" fontId="6" fillId="2" borderId="20" xfId="21" applyFont="1" applyFill="1" applyBorder="1" applyAlignment="1" applyProtection="1">
      <alignment horizontal="distributed" vertical="center" wrapText="1" shrinkToFit="1"/>
      <protection/>
    </xf>
    <xf numFmtId="0" fontId="6" fillId="4" borderId="27" xfId="21" applyFont="1" applyFill="1" applyBorder="1" applyAlignment="1" applyProtection="1">
      <alignment horizontal="left" vertical="center" wrapText="1"/>
      <protection/>
    </xf>
    <xf numFmtId="0" fontId="6" fillId="4" borderId="28" xfId="21" applyFont="1" applyFill="1" applyBorder="1" applyAlignment="1" applyProtection="1">
      <alignment horizontal="left" vertical="center" wrapText="1"/>
      <protection/>
    </xf>
    <xf numFmtId="0" fontId="10" fillId="8" borderId="29" xfId="21" applyFont="1" applyFill="1" applyBorder="1" applyAlignment="1" applyProtection="1">
      <alignment horizontal="center" vertical="center" shrinkToFit="1"/>
      <protection/>
    </xf>
    <xf numFmtId="0" fontId="10" fillId="8" borderId="30" xfId="21" applyFont="1" applyFill="1" applyBorder="1" applyAlignment="1" applyProtection="1">
      <alignment horizontal="center" vertical="center" shrinkToFit="1"/>
      <protection/>
    </xf>
    <xf numFmtId="0" fontId="10" fillId="8" borderId="31" xfId="21" applyFont="1" applyFill="1" applyBorder="1" applyAlignment="1" applyProtection="1">
      <alignment horizontal="center" vertical="center" shrinkToFit="1"/>
      <protection/>
    </xf>
    <xf numFmtId="0" fontId="4" fillId="4" borderId="0" xfId="21" applyFont="1" applyFill="1" applyBorder="1" applyAlignment="1" applyProtection="1">
      <alignment horizontal="left" vertical="center" wrapText="1"/>
      <protection/>
    </xf>
    <xf numFmtId="0" fontId="6" fillId="4" borderId="32" xfId="21" applyFont="1" applyFill="1" applyBorder="1" applyAlignment="1" applyProtection="1">
      <alignment horizontal="center" vertical="center" shrinkToFit="1"/>
      <protection/>
    </xf>
    <xf numFmtId="0" fontId="6" fillId="6" borderId="33" xfId="21" applyFont="1" applyFill="1" applyBorder="1" applyAlignment="1" applyProtection="1">
      <alignment horizontal="center" vertical="center" textRotation="255" wrapText="1"/>
      <protection/>
    </xf>
    <xf numFmtId="0" fontId="6" fillId="6" borderId="34" xfId="21" applyFont="1" applyFill="1" applyBorder="1" applyAlignment="1" applyProtection="1">
      <alignment horizontal="center" vertical="center" textRotation="255" wrapText="1"/>
      <protection/>
    </xf>
    <xf numFmtId="0" fontId="6" fillId="6" borderId="35" xfId="21" applyFont="1" applyFill="1" applyBorder="1" applyAlignment="1" applyProtection="1">
      <alignment horizontal="center" vertical="center" textRotation="255" wrapText="1"/>
      <protection/>
    </xf>
    <xf numFmtId="0" fontId="6" fillId="6" borderId="36" xfId="21" applyFont="1" applyFill="1" applyBorder="1" applyAlignment="1" applyProtection="1">
      <alignment horizontal="center" vertical="center" textRotation="255" wrapText="1"/>
      <protection/>
    </xf>
    <xf numFmtId="0" fontId="6" fillId="6" borderId="37" xfId="21" applyFont="1" applyFill="1" applyBorder="1" applyAlignment="1" applyProtection="1">
      <alignment horizontal="center" vertical="center" textRotation="255" wrapText="1"/>
      <protection/>
    </xf>
    <xf numFmtId="0" fontId="6" fillId="6" borderId="38" xfId="21" applyFont="1" applyFill="1" applyBorder="1" applyAlignment="1" applyProtection="1">
      <alignment horizontal="center" vertical="center" textRotation="255" wrapText="1"/>
      <protection/>
    </xf>
    <xf numFmtId="0" fontId="11" fillId="3" borderId="23" xfId="21" applyFont="1" applyFill="1" applyBorder="1" applyAlignment="1" applyProtection="1">
      <alignment horizontal="left" vertical="center" indent="1" shrinkToFit="1"/>
      <protection locked="0"/>
    </xf>
    <xf numFmtId="0" fontId="11" fillId="3" borderId="18" xfId="21" applyFont="1" applyFill="1" applyBorder="1" applyAlignment="1" applyProtection="1">
      <alignment horizontal="left" vertical="center" indent="1" shrinkToFit="1"/>
      <protection locked="0"/>
    </xf>
    <xf numFmtId="0" fontId="11" fillId="3" borderId="26" xfId="21" applyFont="1" applyFill="1" applyBorder="1" applyAlignment="1" applyProtection="1">
      <alignment horizontal="left" vertical="center" indent="1" shrinkToFit="1"/>
      <protection locked="0"/>
    </xf>
    <xf numFmtId="0" fontId="11" fillId="4" borderId="0" xfId="21" applyFont="1" applyFill="1" applyAlignment="1" applyProtection="1">
      <alignment horizontal="left" vertical="justify" wrapText="1"/>
      <protection/>
    </xf>
    <xf numFmtId="0" fontId="6" fillId="3" borderId="27" xfId="21" applyFont="1" applyFill="1" applyBorder="1" applyAlignment="1" applyProtection="1">
      <alignment horizontal="left" vertical="center" wrapText="1"/>
      <protection locked="0"/>
    </xf>
    <xf numFmtId="0" fontId="6" fillId="3" borderId="28" xfId="21" applyFont="1" applyFill="1" applyBorder="1" applyAlignment="1" applyProtection="1">
      <alignment horizontal="left" vertical="center" wrapText="1"/>
      <protection locked="0"/>
    </xf>
    <xf numFmtId="0" fontId="6" fillId="2" borderId="21" xfId="21" applyFont="1" applyFill="1" applyBorder="1" applyAlignment="1" applyProtection="1">
      <alignment horizontal="distributed" vertical="center" shrinkToFit="1"/>
      <protection/>
    </xf>
    <xf numFmtId="0" fontId="6" fillId="2" borderId="22" xfId="21" applyFont="1" applyFill="1" applyBorder="1" applyAlignment="1" applyProtection="1">
      <alignment horizontal="distributed" vertical="center" shrinkToFit="1"/>
      <protection/>
    </xf>
    <xf numFmtId="0" fontId="17" fillId="4" borderId="0" xfId="21" applyFont="1" applyFill="1" applyBorder="1" applyAlignment="1" applyProtection="1">
      <alignment horizontal="left" vertical="top" wrapText="1"/>
      <protection/>
    </xf>
    <xf numFmtId="0" fontId="5" fillId="4" borderId="0" xfId="21" applyFont="1" applyFill="1" applyBorder="1" applyAlignment="1" applyProtection="1">
      <alignment horizontal="left" vertical="top" wrapText="1"/>
      <protection/>
    </xf>
    <xf numFmtId="0" fontId="18" fillId="3" borderId="0" xfId="21" applyFont="1" applyFill="1" applyBorder="1" applyAlignment="1" applyProtection="1">
      <alignment horizontal="left" vertical="top" wrapText="1"/>
      <protection/>
    </xf>
    <xf numFmtId="0" fontId="19" fillId="3" borderId="0" xfId="21" applyFont="1" applyFill="1" applyAlignment="1" applyProtection="1">
      <alignment horizontal="left" vertical="top" wrapText="1"/>
      <protection/>
    </xf>
    <xf numFmtId="0" fontId="18" fillId="3" borderId="0" xfId="21" applyFont="1" applyFill="1" applyAlignment="1" applyProtection="1">
      <alignment horizontal="left" vertical="top" wrapText="1"/>
      <protection/>
    </xf>
    <xf numFmtId="0" fontId="5" fillId="3" borderId="2" xfId="21" applyFont="1" applyFill="1" applyBorder="1" applyAlignment="1" applyProtection="1">
      <alignment horizontal="left" vertical="center" shrinkToFit="1"/>
      <protection/>
    </xf>
    <xf numFmtId="0" fontId="5" fillId="3" borderId="7" xfId="21" applyFont="1" applyFill="1" applyBorder="1" applyAlignment="1" applyProtection="1">
      <alignment horizontal="center" vertical="center" shrinkToFit="1"/>
      <protection/>
    </xf>
    <xf numFmtId="0" fontId="5" fillId="3" borderId="28" xfId="21" applyFont="1" applyFill="1" applyBorder="1" applyAlignment="1" applyProtection="1">
      <alignment horizontal="center" vertical="center" shrinkToFit="1"/>
      <protection/>
    </xf>
    <xf numFmtId="0" fontId="9" fillId="3" borderId="7" xfId="21" applyFont="1" applyFill="1" applyBorder="1" applyAlignment="1" applyProtection="1">
      <alignment horizontal="left" vertical="center" wrapText="1"/>
      <protection/>
    </xf>
    <xf numFmtId="0" fontId="9" fillId="3" borderId="39" xfId="21" applyFont="1" applyFill="1" applyBorder="1" applyAlignment="1" applyProtection="1">
      <alignment horizontal="left" vertical="center" wrapText="1"/>
      <protection/>
    </xf>
    <xf numFmtId="0" fontId="9" fillId="3" borderId="28" xfId="21" applyFont="1" applyFill="1" applyBorder="1" applyAlignment="1" applyProtection="1">
      <alignment horizontal="left" vertical="center" wrapText="1"/>
      <protection/>
    </xf>
    <xf numFmtId="0" fontId="19" fillId="3" borderId="0" xfId="21" applyFont="1" applyFill="1" applyBorder="1" applyAlignment="1" applyProtection="1">
      <alignment horizontal="left" vertical="top" wrapText="1"/>
      <protection/>
    </xf>
    <xf numFmtId="0" fontId="5" fillId="3" borderId="6" xfId="21" applyFont="1" applyFill="1" applyBorder="1" applyAlignment="1" applyProtection="1">
      <alignment horizontal="left" vertical="center" shrinkToFit="1"/>
      <protection/>
    </xf>
    <xf numFmtId="193" fontId="5" fillId="3" borderId="7" xfId="21" applyNumberFormat="1" applyFont="1" applyFill="1" applyBorder="1" applyAlignment="1" applyProtection="1">
      <alignment horizontal="right" vertical="center" shrinkToFit="1"/>
      <protection/>
    </xf>
    <xf numFmtId="193" fontId="5" fillId="3" borderId="39" xfId="21" applyNumberFormat="1" applyFont="1" applyFill="1" applyBorder="1" applyAlignment="1" applyProtection="1">
      <alignment horizontal="right" vertical="center" shrinkToFit="1"/>
      <protection/>
    </xf>
    <xf numFmtId="193" fontId="5" fillId="3" borderId="28" xfId="21" applyNumberFormat="1" applyFont="1" applyFill="1" applyBorder="1" applyAlignment="1" applyProtection="1">
      <alignment horizontal="right" vertical="center" shrinkToFit="1"/>
      <protection/>
    </xf>
    <xf numFmtId="0" fontId="4" fillId="3" borderId="0" xfId="21" applyFont="1" applyFill="1" applyBorder="1" applyAlignment="1" applyProtection="1">
      <alignment horizontal="left" vertical="center" wrapText="1"/>
      <protection/>
    </xf>
    <xf numFmtId="0" fontId="5" fillId="3" borderId="3" xfId="21" applyFont="1" applyFill="1" applyBorder="1" applyAlignment="1" applyProtection="1">
      <alignment horizontal="center" vertical="center" shrinkToFit="1"/>
      <protection/>
    </xf>
    <xf numFmtId="0" fontId="5" fillId="3" borderId="40" xfId="21" applyFont="1" applyFill="1" applyBorder="1" applyAlignment="1" applyProtection="1">
      <alignment horizontal="center" vertical="center" shrinkToFit="1"/>
      <protection/>
    </xf>
    <xf numFmtId="0" fontId="5" fillId="3" borderId="41" xfId="21" applyFont="1" applyFill="1" applyBorder="1" applyAlignment="1" applyProtection="1">
      <alignment horizontal="center" vertical="center" shrinkToFit="1"/>
      <protection/>
    </xf>
    <xf numFmtId="191" fontId="5" fillId="3" borderId="3" xfId="21" applyNumberFormat="1" applyFont="1" applyFill="1" applyBorder="1" applyAlignment="1" applyProtection="1">
      <alignment horizontal="center" vertical="center" shrinkToFit="1"/>
      <protection/>
    </xf>
    <xf numFmtId="0" fontId="5" fillId="3" borderId="17" xfId="21" applyFont="1" applyFill="1" applyBorder="1" applyAlignment="1" applyProtection="1">
      <alignment horizontal="center" vertical="center" shrinkToFit="1"/>
      <protection/>
    </xf>
    <xf numFmtId="0" fontId="18" fillId="3" borderId="17" xfId="21" applyFont="1" applyFill="1" applyBorder="1" applyAlignment="1" applyProtection="1">
      <alignment horizontal="left" vertical="center" wrapText="1"/>
      <protection/>
    </xf>
    <xf numFmtId="0" fontId="9" fillId="3" borderId="3" xfId="21" applyFont="1" applyFill="1" applyBorder="1" applyAlignment="1" applyProtection="1">
      <alignment horizontal="left" vertical="center" wrapText="1"/>
      <protection/>
    </xf>
    <xf numFmtId="0" fontId="9" fillId="3" borderId="40" xfId="21" applyFont="1" applyFill="1" applyBorder="1" applyAlignment="1" applyProtection="1">
      <alignment horizontal="left" vertical="center" wrapText="1"/>
      <protection/>
    </xf>
    <xf numFmtId="0" fontId="9" fillId="3" borderId="17" xfId="21" applyFont="1" applyFill="1" applyBorder="1" applyAlignment="1" applyProtection="1">
      <alignment horizontal="left" vertical="center" wrapText="1"/>
      <protection/>
    </xf>
    <xf numFmtId="0" fontId="5" fillId="3" borderId="39" xfId="21" applyFont="1" applyFill="1" applyBorder="1" applyAlignment="1" applyProtection="1">
      <alignment horizontal="center" vertical="center" shrinkToFit="1"/>
      <protection/>
    </xf>
    <xf numFmtId="0" fontId="5" fillId="3" borderId="42" xfId="21" applyFont="1" applyFill="1" applyBorder="1" applyAlignment="1" applyProtection="1">
      <alignment horizontal="center" vertical="center" shrinkToFit="1"/>
      <protection/>
    </xf>
    <xf numFmtId="193" fontId="5" fillId="3" borderId="3" xfId="21" applyNumberFormat="1" applyFont="1" applyFill="1" applyBorder="1" applyAlignment="1" applyProtection="1">
      <alignment horizontal="right" vertical="center" shrinkToFit="1"/>
      <protection/>
    </xf>
    <xf numFmtId="193" fontId="5" fillId="3" borderId="40" xfId="21" applyNumberFormat="1" applyFont="1" applyFill="1" applyBorder="1" applyAlignment="1" applyProtection="1">
      <alignment horizontal="right" vertical="center" shrinkToFit="1"/>
      <protection/>
    </xf>
    <xf numFmtId="193" fontId="5" fillId="3" borderId="17" xfId="21" applyNumberFormat="1" applyFont="1" applyFill="1" applyBorder="1" applyAlignment="1" applyProtection="1">
      <alignment horizontal="right" vertical="center" shrinkToFit="1"/>
      <protection/>
    </xf>
    <xf numFmtId="191" fontId="5" fillId="3" borderId="17" xfId="21" applyNumberFormat="1" applyFont="1" applyFill="1" applyBorder="1" applyAlignment="1" applyProtection="1">
      <alignment horizontal="center" vertical="center" shrinkToFit="1"/>
      <protection/>
    </xf>
    <xf numFmtId="0" fontId="8" fillId="3" borderId="0" xfId="21" applyFont="1" applyFill="1" applyAlignment="1" applyProtection="1">
      <alignment horizontal="left" vertical="center" shrinkToFit="1"/>
      <protection/>
    </xf>
    <xf numFmtId="0" fontId="6" fillId="3" borderId="0" xfId="21" applyNumberFormat="1" applyFont="1" applyFill="1" applyAlignment="1" applyProtection="1">
      <alignment horizontal="distributed" vertical="center" shrinkToFit="1"/>
      <protection/>
    </xf>
    <xf numFmtId="176" fontId="6" fillId="3" borderId="0" xfId="21" applyNumberFormat="1" applyFont="1" applyFill="1" applyAlignment="1" applyProtection="1">
      <alignment horizontal="distributed" vertical="center" shrinkToFit="1"/>
      <protection/>
    </xf>
    <xf numFmtId="0" fontId="6" fillId="3" borderId="0" xfId="21" applyFont="1" applyFill="1" applyAlignment="1" applyProtection="1">
      <alignment horizontal="left" vertical="center" wrapText="1"/>
      <protection/>
    </xf>
    <xf numFmtId="176" fontId="6" fillId="3" borderId="0" xfId="21" applyNumberFormat="1" applyFont="1" applyFill="1" applyAlignment="1" applyProtection="1">
      <alignment horizontal="distributed" vertical="center" shrinkToFit="1"/>
      <protection locked="0"/>
    </xf>
    <xf numFmtId="0" fontId="6" fillId="3" borderId="0" xfId="21" applyFont="1" applyFill="1" applyBorder="1" applyAlignment="1" applyProtection="1">
      <alignment horizontal="center" vertical="center" shrinkToFit="1"/>
      <protection/>
    </xf>
    <xf numFmtId="0" fontId="6" fillId="3" borderId="0" xfId="21" applyFont="1" applyFill="1" applyAlignment="1" applyProtection="1">
      <alignment horizontal="left" vertical="center" shrinkToFit="1"/>
      <protection/>
    </xf>
    <xf numFmtId="0" fontId="6" fillId="3" borderId="0" xfId="21" applyFont="1" applyFill="1" applyBorder="1" applyAlignment="1" applyProtection="1">
      <alignment horizontal="left" vertical="center" shrinkToFit="1"/>
      <protection/>
    </xf>
    <xf numFmtId="191" fontId="5" fillId="3" borderId="7" xfId="21" applyNumberFormat="1" applyFont="1" applyFill="1" applyBorder="1" applyAlignment="1" applyProtection="1">
      <alignment horizontal="center" vertical="center" shrinkToFit="1"/>
      <protection/>
    </xf>
    <xf numFmtId="0" fontId="18" fillId="3" borderId="13" xfId="21" applyFont="1" applyFill="1" applyBorder="1" applyAlignment="1" applyProtection="1">
      <alignment horizontal="left" vertical="center" wrapText="1"/>
      <protection/>
    </xf>
    <xf numFmtId="0" fontId="5" fillId="2" borderId="10" xfId="21" applyFont="1" applyFill="1" applyBorder="1" applyAlignment="1" applyProtection="1">
      <alignment horizontal="distributed" vertical="center" wrapText="1" shrinkToFit="1"/>
      <protection/>
    </xf>
    <xf numFmtId="0" fontId="5" fillId="2" borderId="22" xfId="21" applyFont="1" applyFill="1" applyBorder="1" applyAlignment="1" applyProtection="1">
      <alignment horizontal="distributed" vertical="center" wrapText="1" shrinkToFit="1"/>
      <protection/>
    </xf>
    <xf numFmtId="0" fontId="6" fillId="3" borderId="0" xfId="21" applyNumberFormat="1" applyFont="1" applyFill="1" applyAlignment="1" applyProtection="1">
      <alignment horizontal="distributed" vertical="center" shrinkToFit="1"/>
      <protection locked="0"/>
    </xf>
    <xf numFmtId="0" fontId="4" fillId="2" borderId="43" xfId="21" applyFont="1" applyFill="1" applyBorder="1" applyAlignment="1" applyProtection="1">
      <alignment horizontal="distributed" vertical="center" shrinkToFit="1"/>
      <protection/>
    </xf>
    <xf numFmtId="0" fontId="4" fillId="2" borderId="44" xfId="21" applyFont="1" applyFill="1" applyBorder="1" applyAlignment="1" applyProtection="1">
      <alignment horizontal="distributed" vertical="center" shrinkToFit="1"/>
      <protection/>
    </xf>
    <xf numFmtId="0" fontId="4" fillId="2" borderId="45" xfId="21" applyFont="1" applyFill="1" applyBorder="1" applyAlignment="1" applyProtection="1">
      <alignment horizontal="distributed" vertical="center" shrinkToFit="1"/>
      <protection/>
    </xf>
    <xf numFmtId="0" fontId="14" fillId="3" borderId="46" xfId="21" applyFont="1" applyFill="1" applyBorder="1" applyAlignment="1" applyProtection="1">
      <alignment horizontal="center" vertical="center" shrinkToFit="1"/>
      <protection/>
    </xf>
    <xf numFmtId="0" fontId="14" fillId="3" borderId="47" xfId="21" applyFont="1" applyFill="1" applyBorder="1" applyAlignment="1" applyProtection="1">
      <alignment horizontal="center" vertical="center" shrinkToFit="1"/>
      <protection/>
    </xf>
    <xf numFmtId="0" fontId="14" fillId="3" borderId="48" xfId="21" applyFont="1" applyFill="1" applyBorder="1" applyAlignment="1" applyProtection="1">
      <alignment horizontal="center" vertical="center" shrinkToFit="1"/>
      <protection/>
    </xf>
    <xf numFmtId="0" fontId="14" fillId="3" borderId="37" xfId="21" applyFont="1" applyFill="1" applyBorder="1" applyAlignment="1" applyProtection="1">
      <alignment horizontal="center" vertical="center" shrinkToFit="1"/>
      <protection/>
    </xf>
    <xf numFmtId="0" fontId="14" fillId="3" borderId="49" xfId="21" applyFont="1" applyFill="1" applyBorder="1" applyAlignment="1" applyProtection="1">
      <alignment horizontal="center" vertical="center" shrinkToFit="1"/>
      <protection/>
    </xf>
    <xf numFmtId="0" fontId="14" fillId="3" borderId="50" xfId="21" applyFont="1" applyFill="1" applyBorder="1" applyAlignment="1" applyProtection="1">
      <alignment horizontal="center" vertical="center" shrinkToFit="1"/>
      <protection/>
    </xf>
    <xf numFmtId="0" fontId="6" fillId="3" borderId="0" xfId="21" applyFont="1" applyFill="1" applyAlignment="1" applyProtection="1">
      <alignment horizontal="center" vertical="center" shrinkToFit="1"/>
      <protection/>
    </xf>
    <xf numFmtId="0" fontId="5" fillId="2" borderId="44" xfId="21" applyFont="1" applyFill="1" applyBorder="1" applyAlignment="1" applyProtection="1">
      <alignment horizontal="distributed" vertical="center" wrapText="1" shrinkToFit="1"/>
      <protection/>
    </xf>
    <xf numFmtId="0" fontId="5" fillId="2" borderId="22" xfId="21" applyFont="1" applyFill="1" applyBorder="1" applyAlignment="1" applyProtection="1">
      <alignment horizontal="distributed" vertical="center" shrinkToFit="1"/>
      <protection/>
    </xf>
    <xf numFmtId="0" fontId="18" fillId="3" borderId="28" xfId="21" applyFont="1" applyFill="1" applyBorder="1" applyAlignment="1" applyProtection="1">
      <alignment horizontal="left" vertical="center" wrapText="1"/>
      <protection/>
    </xf>
    <xf numFmtId="0" fontId="5" fillId="2" borderId="21" xfId="21" applyFont="1" applyFill="1" applyBorder="1" applyAlignment="1" applyProtection="1">
      <alignment horizontal="distributed" vertical="center" shrinkToFit="1"/>
      <protection/>
    </xf>
    <xf numFmtId="0" fontId="5" fillId="2" borderId="45" xfId="21" applyFont="1" applyFill="1" applyBorder="1" applyAlignment="1" applyProtection="1">
      <alignment horizontal="distributed" vertical="center" wrapText="1" shrinkToFit="1"/>
      <protection/>
    </xf>
    <xf numFmtId="0" fontId="5" fillId="2" borderId="10" xfId="21" applyFont="1" applyFill="1" applyBorder="1" applyAlignment="1" applyProtection="1">
      <alignment horizontal="distributed" vertical="center" shrinkToFit="1"/>
      <protection/>
    </xf>
    <xf numFmtId="0" fontId="5" fillId="2" borderId="44" xfId="21" applyFont="1" applyFill="1" applyBorder="1" applyAlignment="1" applyProtection="1">
      <alignment horizontal="distributed" vertical="center" shrinkToFit="1"/>
      <protection/>
    </xf>
    <xf numFmtId="0" fontId="5" fillId="6" borderId="33" xfId="21" applyFont="1" applyFill="1" applyBorder="1" applyAlignment="1" applyProtection="1">
      <alignment horizontal="center" vertical="center" textRotation="255" wrapText="1"/>
      <protection/>
    </xf>
    <xf numFmtId="0" fontId="5" fillId="6" borderId="32" xfId="21" applyFont="1" applyFill="1" applyBorder="1" applyAlignment="1" applyProtection="1">
      <alignment horizontal="center" vertical="center" textRotation="255" wrapText="1"/>
      <protection/>
    </xf>
    <xf numFmtId="0" fontId="5" fillId="6" borderId="35" xfId="21" applyFont="1" applyFill="1" applyBorder="1" applyAlignment="1" applyProtection="1">
      <alignment horizontal="center" vertical="center" textRotation="255" wrapText="1"/>
      <protection/>
    </xf>
    <xf numFmtId="0" fontId="5" fillId="6" borderId="0" xfId="21" applyFont="1" applyFill="1" applyBorder="1" applyAlignment="1" applyProtection="1">
      <alignment horizontal="center" vertical="center" textRotation="255" wrapText="1"/>
      <protection/>
    </xf>
    <xf numFmtId="0" fontId="5" fillId="6" borderId="37" xfId="21" applyFont="1" applyFill="1" applyBorder="1" applyAlignment="1" applyProtection="1">
      <alignment horizontal="center" vertical="center" textRotation="255" wrapText="1"/>
      <protection/>
    </xf>
    <xf numFmtId="0" fontId="5" fillId="6" borderId="49" xfId="21" applyFont="1" applyFill="1" applyBorder="1" applyAlignment="1" applyProtection="1">
      <alignment horizontal="center" vertical="center" textRotation="255" wrapText="1"/>
      <protection/>
    </xf>
    <xf numFmtId="0" fontId="5" fillId="3" borderId="40" xfId="21" applyFont="1" applyFill="1" applyBorder="1" applyAlignment="1" applyProtection="1">
      <alignment horizontal="left" vertical="center" shrinkToFit="1"/>
      <protection/>
    </xf>
    <xf numFmtId="0" fontId="5" fillId="2" borderId="19" xfId="21" applyFont="1" applyFill="1" applyBorder="1" applyAlignment="1" applyProtection="1">
      <alignment horizontal="distributed" vertical="center" wrapText="1" shrinkToFit="1"/>
      <protection/>
    </xf>
    <xf numFmtId="0" fontId="5" fillId="2" borderId="51" xfId="21" applyFont="1" applyFill="1" applyBorder="1" applyAlignment="1" applyProtection="1">
      <alignment horizontal="distributed" vertical="center" wrapText="1" shrinkToFit="1"/>
      <protection/>
    </xf>
    <xf numFmtId="0" fontId="5" fillId="2" borderId="20" xfId="21" applyFont="1" applyFill="1" applyBorder="1" applyAlignment="1" applyProtection="1">
      <alignment horizontal="distributed" vertical="center" wrapText="1" shrinkToFit="1"/>
      <protection/>
    </xf>
    <xf numFmtId="0" fontId="6" fillId="3" borderId="25" xfId="21" applyFont="1" applyFill="1" applyBorder="1" applyAlignment="1" applyProtection="1">
      <alignment horizontal="center" vertical="center" shrinkToFit="1"/>
      <protection/>
    </xf>
    <xf numFmtId="0" fontId="6" fillId="3" borderId="18" xfId="21" applyFont="1" applyFill="1" applyBorder="1" applyAlignment="1" applyProtection="1">
      <alignment horizontal="center" vertical="center" shrinkToFit="1"/>
      <protection/>
    </xf>
    <xf numFmtId="0" fontId="6" fillId="3" borderId="26" xfId="21" applyFont="1" applyFill="1" applyBorder="1" applyAlignment="1" applyProtection="1">
      <alignment horizontal="center" vertical="center" shrinkToFit="1"/>
      <protection/>
    </xf>
    <xf numFmtId="0" fontId="6" fillId="3" borderId="25" xfId="21" applyFont="1" applyFill="1" applyBorder="1" applyAlignment="1" applyProtection="1">
      <alignment horizontal="left" vertical="center" shrinkToFit="1"/>
      <protection/>
    </xf>
    <xf numFmtId="0" fontId="6" fillId="3" borderId="18" xfId="21" applyFont="1" applyFill="1" applyBorder="1" applyAlignment="1" applyProtection="1">
      <alignment horizontal="left" vertical="center" shrinkToFit="1"/>
      <protection/>
    </xf>
    <xf numFmtId="0" fontId="6" fillId="3" borderId="26" xfId="21" applyFont="1" applyFill="1" applyBorder="1" applyAlignment="1" applyProtection="1">
      <alignment horizontal="left" vertical="center" shrinkToFit="1"/>
      <protection/>
    </xf>
    <xf numFmtId="0" fontId="7" fillId="3" borderId="0" xfId="21" applyFont="1" applyFill="1" applyAlignment="1" applyProtection="1">
      <alignment horizontal="center" vertical="center" shrinkToFit="1"/>
      <protection/>
    </xf>
    <xf numFmtId="0" fontId="6" fillId="3" borderId="0" xfId="21" applyFont="1" applyFill="1" applyAlignment="1" applyProtection="1">
      <alignment horizontal="distributed" vertical="center" shrinkToFit="1"/>
      <protection/>
    </xf>
    <xf numFmtId="0" fontId="6" fillId="3" borderId="0" xfId="21" applyFont="1" applyFill="1" applyAlignment="1" applyProtection="1">
      <alignment horizontal="right" vertical="center" shrinkToFit="1"/>
      <protection locked="0"/>
    </xf>
  </cellXfs>
  <cellStyles count="9">
    <cellStyle name="Normal" xfId="0"/>
    <cellStyle name="Percent" xfId="15"/>
    <cellStyle name="Hyperlink" xfId="16"/>
    <cellStyle name="Comma [0]" xfId="17"/>
    <cellStyle name="Comma" xfId="18"/>
    <cellStyle name="Currency [0]" xfId="19"/>
    <cellStyle name="Currency" xfId="20"/>
    <cellStyle name="標準_見積合わせ実施結果について（結果通知）（original）"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438150</xdr:rowOff>
    </xdr:from>
    <xdr:to>
      <xdr:col>0</xdr:col>
      <xdr:colOff>76200</xdr:colOff>
      <xdr:row>23</xdr:row>
      <xdr:rowOff>38100</xdr:rowOff>
    </xdr:to>
    <xdr:sp>
      <xdr:nvSpPr>
        <xdr:cNvPr id="1" name="AutoShape 1"/>
        <xdr:cNvSpPr>
          <a:spLocks noChangeAspect="1"/>
        </xdr:cNvSpPr>
      </xdr:nvSpPr>
      <xdr:spPr>
        <a:xfrm rot="5400000">
          <a:off x="0" y="4191000"/>
          <a:ext cx="76200"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22</xdr:row>
      <xdr:rowOff>438150</xdr:rowOff>
    </xdr:from>
    <xdr:to>
      <xdr:col>26</xdr:col>
      <xdr:colOff>0</xdr:colOff>
      <xdr:row>23</xdr:row>
      <xdr:rowOff>38100</xdr:rowOff>
    </xdr:to>
    <xdr:sp>
      <xdr:nvSpPr>
        <xdr:cNvPr id="2" name="AutoShape 2"/>
        <xdr:cNvSpPr>
          <a:spLocks noChangeAspect="1"/>
        </xdr:cNvSpPr>
      </xdr:nvSpPr>
      <xdr:spPr>
        <a:xfrm rot="16200000">
          <a:off x="7686675" y="4191000"/>
          <a:ext cx="76200"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0">
    <tabColor indexed="10"/>
  </sheetPr>
  <dimension ref="A2:AA82"/>
  <sheetViews>
    <sheetView tabSelected="1" zoomScaleSheetLayoutView="100" workbookViewId="0" topLeftCell="A1">
      <selection activeCell="A1" sqref="A1"/>
    </sheetView>
  </sheetViews>
  <sheetFormatPr defaultColWidth="9.00390625" defaultRowHeight="18.75" customHeight="1"/>
  <cols>
    <col min="1" max="1" width="0.6171875" style="23" customWidth="1"/>
    <col min="2" max="2" width="2.50390625" style="23" customWidth="1"/>
    <col min="3" max="3" width="1.875" style="23" customWidth="1"/>
    <col min="4" max="5" width="3.125" style="23" customWidth="1"/>
    <col min="6" max="7" width="12.50390625" style="23" customWidth="1"/>
    <col min="8" max="8" width="31.25390625" style="23" customWidth="1"/>
    <col min="9" max="9" width="16.25390625" style="23" customWidth="1"/>
    <col min="10" max="11" width="5.00390625" style="23" customWidth="1"/>
    <col min="12" max="13" width="15.00390625" style="23" customWidth="1"/>
    <col min="14" max="14" width="0.6171875" style="23" customWidth="1"/>
    <col min="15" max="17" width="7.50390625" style="23" hidden="1" customWidth="1"/>
    <col min="18" max="19" width="3.125" style="23" hidden="1" customWidth="1"/>
    <col min="20" max="21" width="12.50390625" style="23" hidden="1" customWidth="1"/>
    <col min="22" max="22" width="31.25390625" style="23" hidden="1" customWidth="1"/>
    <col min="23" max="23" width="16.25390625" style="23" hidden="1" customWidth="1"/>
    <col min="24" max="25" width="5.00390625" style="23" hidden="1" customWidth="1"/>
    <col min="26" max="27" width="15.00390625" style="23" hidden="1" customWidth="1"/>
    <col min="28" max="28" width="0.6171875" style="23" customWidth="1"/>
    <col min="29" max="16384" width="9.00390625" style="23" customWidth="1"/>
  </cols>
  <sheetData>
    <row r="1" s="12" customFormat="1" ht="3.75" customHeight="1" thickBot="1"/>
    <row r="2" spans="2:13" s="12" customFormat="1" ht="26.25" customHeight="1" thickBot="1" thickTop="1">
      <c r="B2" s="93" t="s">
        <v>95</v>
      </c>
      <c r="C2" s="94"/>
      <c r="D2" s="94"/>
      <c r="E2" s="94"/>
      <c r="F2" s="94"/>
      <c r="G2" s="94"/>
      <c r="H2" s="94"/>
      <c r="I2" s="94"/>
      <c r="J2" s="94"/>
      <c r="K2" s="94"/>
      <c r="L2" s="94"/>
      <c r="M2" s="95"/>
    </row>
    <row r="3" s="12" customFormat="1" ht="7.5" customHeight="1" thickBot="1" thickTop="1"/>
    <row r="4" spans="2:13" ht="21" customHeight="1" thickBot="1">
      <c r="B4" s="104" t="s">
        <v>57</v>
      </c>
      <c r="C4" s="105"/>
      <c r="D4" s="105"/>
      <c r="E4" s="105"/>
      <c r="F4" s="105"/>
      <c r="G4" s="105"/>
      <c r="H4" s="105"/>
      <c r="I4" s="105"/>
      <c r="J4" s="105"/>
      <c r="K4" s="105"/>
      <c r="L4" s="105"/>
      <c r="M4" s="106"/>
    </row>
    <row r="5" s="12" customFormat="1" ht="7.5" customHeight="1"/>
    <row r="6" spans="2:13" ht="30" customHeight="1">
      <c r="B6" s="107" t="s">
        <v>54</v>
      </c>
      <c r="C6" s="107"/>
      <c r="D6" s="107"/>
      <c r="E6" s="107"/>
      <c r="F6" s="107"/>
      <c r="G6" s="107"/>
      <c r="H6" s="107"/>
      <c r="I6" s="107"/>
      <c r="J6" s="107"/>
      <c r="K6" s="107"/>
      <c r="L6" s="107"/>
      <c r="M6" s="107"/>
    </row>
    <row r="7" s="12" customFormat="1" ht="3.75" customHeight="1"/>
    <row r="8" spans="2:13" ht="18.75" customHeight="1">
      <c r="B8" s="83" t="s">
        <v>1</v>
      </c>
      <c r="C8" s="83"/>
      <c r="D8" s="83"/>
      <c r="E8" s="83"/>
      <c r="F8" s="83"/>
      <c r="G8" s="83"/>
      <c r="H8" s="83"/>
      <c r="I8" s="83"/>
      <c r="J8" s="83"/>
      <c r="K8" s="83"/>
      <c r="L8" s="83"/>
      <c r="M8" s="83"/>
    </row>
    <row r="9" ht="3.75" customHeight="1" thickBot="1"/>
    <row r="10" spans="2:6" ht="21" customHeight="1" thickBot="1">
      <c r="B10" s="86" t="s">
        <v>32</v>
      </c>
      <c r="C10" s="87"/>
      <c r="D10" s="87"/>
      <c r="E10" s="87"/>
      <c r="F10" s="88"/>
    </row>
    <row r="11" s="51" customFormat="1" ht="3.75" customHeight="1" thickBot="1"/>
    <row r="12" spans="2:13" s="12" customFormat="1" ht="21" customHeight="1" thickBot="1">
      <c r="B12" s="77" t="s">
        <v>11</v>
      </c>
      <c r="C12" s="78"/>
      <c r="D12" s="78"/>
      <c r="E12" s="78"/>
      <c r="F12" s="79"/>
      <c r="G12" s="80">
        <v>1234</v>
      </c>
      <c r="H12" s="81"/>
      <c r="I12" s="81"/>
      <c r="J12" s="81"/>
      <c r="K12" s="81"/>
      <c r="L12" s="81"/>
      <c r="M12" s="82"/>
    </row>
    <row r="13" s="12" customFormat="1" ht="3.75" customHeight="1" thickBot="1"/>
    <row r="14" spans="2:13" s="12" customFormat="1" ht="21" customHeight="1" thickBot="1">
      <c r="B14" s="77" t="s">
        <v>19</v>
      </c>
      <c r="C14" s="78"/>
      <c r="D14" s="78"/>
      <c r="E14" s="78"/>
      <c r="F14" s="79"/>
      <c r="G14" s="80" t="s">
        <v>23</v>
      </c>
      <c r="H14" s="81"/>
      <c r="I14" s="81"/>
      <c r="J14" s="81"/>
      <c r="K14" s="81"/>
      <c r="L14" s="81"/>
      <c r="M14" s="82"/>
    </row>
    <row r="15" spans="2:13" s="12" customFormat="1" ht="3.75" customHeight="1" thickBot="1">
      <c r="B15" s="71"/>
      <c r="C15" s="71"/>
      <c r="D15" s="71"/>
      <c r="E15" s="71"/>
      <c r="F15" s="71"/>
      <c r="G15" s="71"/>
      <c r="H15" s="71"/>
      <c r="I15" s="71"/>
      <c r="J15" s="71"/>
      <c r="K15" s="71"/>
      <c r="L15" s="71"/>
      <c r="M15" s="71"/>
    </row>
    <row r="16" spans="2:13" s="12" customFormat="1" ht="21" customHeight="1" thickBot="1">
      <c r="B16" s="77" t="s">
        <v>20</v>
      </c>
      <c r="C16" s="78"/>
      <c r="D16" s="78"/>
      <c r="E16" s="78"/>
      <c r="F16" s="79"/>
      <c r="G16" s="80" t="s">
        <v>21</v>
      </c>
      <c r="H16" s="81"/>
      <c r="I16" s="81"/>
      <c r="J16" s="81"/>
      <c r="K16" s="81"/>
      <c r="L16" s="81"/>
      <c r="M16" s="82"/>
    </row>
    <row r="17" spans="2:13" s="12" customFormat="1" ht="3.75" customHeight="1" thickBot="1">
      <c r="B17" s="71"/>
      <c r="C17" s="71"/>
      <c r="D17" s="71"/>
      <c r="E17" s="71"/>
      <c r="F17" s="71"/>
      <c r="G17" s="71"/>
      <c r="H17" s="71"/>
      <c r="I17" s="71"/>
      <c r="J17" s="71"/>
      <c r="K17" s="71"/>
      <c r="L17" s="71"/>
      <c r="M17" s="71"/>
    </row>
    <row r="18" spans="2:13" s="12" customFormat="1" ht="21" customHeight="1" thickBot="1">
      <c r="B18" s="77" t="s">
        <v>30</v>
      </c>
      <c r="C18" s="78"/>
      <c r="D18" s="78"/>
      <c r="E18" s="78"/>
      <c r="F18" s="79"/>
      <c r="G18" s="80" t="s">
        <v>37</v>
      </c>
      <c r="H18" s="81"/>
      <c r="I18" s="81"/>
      <c r="J18" s="81"/>
      <c r="K18" s="81"/>
      <c r="L18" s="81"/>
      <c r="M18" s="82"/>
    </row>
    <row r="19" spans="2:13" s="12" customFormat="1" ht="3.75" customHeight="1" thickBot="1">
      <c r="B19" s="71"/>
      <c r="C19" s="71"/>
      <c r="D19" s="71"/>
      <c r="E19" s="71"/>
      <c r="F19" s="71"/>
      <c r="G19" s="71"/>
      <c r="H19" s="71"/>
      <c r="I19" s="71"/>
      <c r="J19" s="71"/>
      <c r="K19" s="71"/>
      <c r="L19" s="71"/>
      <c r="M19" s="71"/>
    </row>
    <row r="20" spans="2:13" s="12" customFormat="1" ht="21" customHeight="1" thickBot="1">
      <c r="B20" s="77" t="s">
        <v>29</v>
      </c>
      <c r="C20" s="78"/>
      <c r="D20" s="78"/>
      <c r="E20" s="78"/>
      <c r="F20" s="79"/>
      <c r="G20" s="80" t="s">
        <v>22</v>
      </c>
      <c r="H20" s="81"/>
      <c r="I20" s="81"/>
      <c r="J20" s="81"/>
      <c r="K20" s="81"/>
      <c r="L20" s="81"/>
      <c r="M20" s="82"/>
    </row>
    <row r="21" spans="2:13" s="12" customFormat="1" ht="3.75" customHeight="1" thickBot="1">
      <c r="B21" s="71"/>
      <c r="C21" s="71"/>
      <c r="D21" s="71"/>
      <c r="E21" s="71"/>
      <c r="F21" s="71"/>
      <c r="G21" s="71"/>
      <c r="H21" s="71"/>
      <c r="I21" s="71"/>
      <c r="J21" s="71"/>
      <c r="K21" s="71"/>
      <c r="L21" s="71"/>
      <c r="M21" s="71"/>
    </row>
    <row r="22" spans="2:13" s="12" customFormat="1" ht="21" customHeight="1" thickBot="1">
      <c r="B22" s="77" t="s">
        <v>53</v>
      </c>
      <c r="C22" s="78"/>
      <c r="D22" s="78"/>
      <c r="E22" s="78"/>
      <c r="F22" s="79"/>
      <c r="G22" s="80" t="s">
        <v>28</v>
      </c>
      <c r="H22" s="81"/>
      <c r="I22" s="81"/>
      <c r="J22" s="81"/>
      <c r="K22" s="81"/>
      <c r="L22" s="81"/>
      <c r="M22" s="82"/>
    </row>
    <row r="23" spans="2:13" s="12" customFormat="1" ht="3.75" customHeight="1" thickBot="1">
      <c r="B23" s="71"/>
      <c r="C23" s="71"/>
      <c r="D23" s="71"/>
      <c r="E23" s="71"/>
      <c r="F23" s="71"/>
      <c r="G23" s="71"/>
      <c r="H23" s="71"/>
      <c r="I23" s="71"/>
      <c r="J23" s="71"/>
      <c r="K23" s="71"/>
      <c r="L23" s="71"/>
      <c r="M23" s="71"/>
    </row>
    <row r="24" spans="2:13" s="12" customFormat="1" ht="21" customHeight="1" thickBot="1">
      <c r="B24" s="77" t="s">
        <v>7</v>
      </c>
      <c r="C24" s="78"/>
      <c r="D24" s="78"/>
      <c r="E24" s="78"/>
      <c r="F24" s="79"/>
      <c r="G24" s="80" t="s">
        <v>62</v>
      </c>
      <c r="H24" s="81"/>
      <c r="I24" s="81"/>
      <c r="J24" s="81"/>
      <c r="K24" s="81"/>
      <c r="L24" s="81"/>
      <c r="M24" s="82"/>
    </row>
    <row r="25" spans="2:13" s="12" customFormat="1" ht="3.75" customHeight="1">
      <c r="B25" s="97"/>
      <c r="C25" s="97"/>
      <c r="D25" s="97"/>
      <c r="E25" s="97"/>
      <c r="F25" s="97"/>
      <c r="G25" s="97"/>
      <c r="H25" s="97"/>
      <c r="I25" s="97"/>
      <c r="J25" s="97"/>
      <c r="K25" s="97"/>
      <c r="L25" s="97"/>
      <c r="M25" s="97"/>
    </row>
    <row r="26" spans="2:13" s="12" customFormat="1" ht="21" customHeight="1">
      <c r="B26" s="69"/>
      <c r="C26" s="69"/>
      <c r="D26" s="69"/>
      <c r="E26" s="69"/>
      <c r="F26" s="69"/>
      <c r="G26" s="69"/>
      <c r="H26" s="69"/>
      <c r="I26" s="69"/>
      <c r="J26" s="69"/>
      <c r="K26" s="69"/>
      <c r="L26" s="69"/>
      <c r="M26" s="69"/>
    </row>
    <row r="27" spans="2:13" s="12" customFormat="1" ht="7.5" customHeight="1" thickBot="1">
      <c r="B27" s="83"/>
      <c r="C27" s="83"/>
      <c r="D27" s="83"/>
      <c r="E27" s="83"/>
      <c r="F27" s="83"/>
      <c r="G27" s="83"/>
      <c r="H27" s="83"/>
      <c r="I27" s="83"/>
      <c r="J27" s="83"/>
      <c r="K27" s="83"/>
      <c r="L27" s="83"/>
      <c r="M27" s="83"/>
    </row>
    <row r="28" spans="2:6" ht="21" customHeight="1" thickBot="1">
      <c r="B28" s="86" t="s">
        <v>36</v>
      </c>
      <c r="C28" s="87"/>
      <c r="D28" s="87"/>
      <c r="E28" s="87"/>
      <c r="F28" s="88"/>
    </row>
    <row r="29" s="51" customFormat="1" ht="3.75" customHeight="1" thickBot="1"/>
    <row r="30" spans="2:27" s="12" customFormat="1" ht="48.75" customHeight="1" thickTop="1">
      <c r="B30" s="98" t="s">
        <v>44</v>
      </c>
      <c r="C30" s="99"/>
      <c r="D30" s="89" t="s">
        <v>6</v>
      </c>
      <c r="E30" s="90"/>
      <c r="F30" s="110" t="s">
        <v>3</v>
      </c>
      <c r="G30" s="111"/>
      <c r="H30" s="13" t="s">
        <v>2</v>
      </c>
      <c r="I30" s="14" t="s">
        <v>24</v>
      </c>
      <c r="J30" s="14" t="s">
        <v>4</v>
      </c>
      <c r="K30" s="14" t="s">
        <v>5</v>
      </c>
      <c r="L30" s="15" t="s">
        <v>10</v>
      </c>
      <c r="M30" s="16" t="s">
        <v>8</v>
      </c>
      <c r="O30" s="17" t="s">
        <v>39</v>
      </c>
      <c r="P30" s="27" t="s">
        <v>26</v>
      </c>
      <c r="Q30" s="27" t="s">
        <v>27</v>
      </c>
      <c r="R30" s="73" t="s">
        <v>6</v>
      </c>
      <c r="S30" s="74"/>
      <c r="T30" s="75" t="s">
        <v>3</v>
      </c>
      <c r="U30" s="76"/>
      <c r="V30" s="28" t="s">
        <v>2</v>
      </c>
      <c r="W30" s="29" t="s">
        <v>24</v>
      </c>
      <c r="X30" s="29" t="s">
        <v>4</v>
      </c>
      <c r="Y30" s="29" t="s">
        <v>5</v>
      </c>
      <c r="Z30" s="30" t="s">
        <v>10</v>
      </c>
      <c r="AA30" s="31" t="s">
        <v>8</v>
      </c>
    </row>
    <row r="31" spans="1:27" s="12" customFormat="1" ht="48.75" customHeight="1">
      <c r="A31" s="18">
        <f>Q31</f>
        <v>1</v>
      </c>
      <c r="B31" s="100"/>
      <c r="C31" s="101"/>
      <c r="D31" s="19" t="s">
        <v>18</v>
      </c>
      <c r="E31" s="2">
        <v>22</v>
      </c>
      <c r="F31" s="84" t="s">
        <v>25</v>
      </c>
      <c r="G31" s="85"/>
      <c r="H31" s="67" t="s">
        <v>28</v>
      </c>
      <c r="I31" s="3">
        <v>123456789</v>
      </c>
      <c r="J31" s="4" t="s">
        <v>9</v>
      </c>
      <c r="K31" s="25" t="str">
        <f>IF(J31="単独","－",IF(J31="","",))</f>
        <v>－</v>
      </c>
      <c r="L31" s="5" t="s">
        <v>15</v>
      </c>
      <c r="M31" s="6" t="s">
        <v>16</v>
      </c>
      <c r="O31" s="20" t="s">
        <v>31</v>
      </c>
      <c r="P31" s="32">
        <f>IF(H31="","",IF(O31="×","",1))</f>
        <v>1</v>
      </c>
      <c r="Q31" s="32">
        <f>IF(OR(O31="×",H31=""),"",COUNTIF(P31,1))</f>
        <v>1</v>
      </c>
      <c r="R31" s="33" t="str">
        <f>VLOOKUP(1,$A$31:$M$38,4,FALSE)</f>
        <v>H</v>
      </c>
      <c r="S31" s="34">
        <f>VLOOKUP(1,$A$31:$M$38,5,FALSE)</f>
        <v>22</v>
      </c>
      <c r="T31" s="72" t="str">
        <f>VLOOKUP(1,$A$31:$M$38,6,FALSE)</f>
        <v>熊本市</v>
      </c>
      <c r="U31" s="70" t="str">
        <f aca="true" t="shared" si="0" ref="U31:U38">VLOOKUP(1,$A$31:$M$38,4,FALSE)</f>
        <v>H</v>
      </c>
      <c r="V31" s="35" t="str">
        <f>VLOOKUP(1,$A$31:$M$38,8,FALSE)</f>
        <v>○○○○工事</v>
      </c>
      <c r="W31" s="36">
        <f>VLOOKUP(1,$A$31:$M$38,9,FALSE)</f>
        <v>123456789</v>
      </c>
      <c r="X31" s="37" t="str">
        <f>VLOOKUP(1,$A$31:$M$38,10,FALSE)</f>
        <v>単独</v>
      </c>
      <c r="Y31" s="38" t="str">
        <f>VLOOKUP(1,$A$31:$M$38,11,FALSE)</f>
        <v>－</v>
      </c>
      <c r="Z31" s="39" t="str">
        <f>VLOOKUP(1,$A$31:$M$38,12,FALSE)</f>
        <v>○○　○○</v>
      </c>
      <c r="AA31" s="40" t="str">
        <f>VLOOKUP(1,$A$31:$M$38,13,FALSE)</f>
        <v>△△　△△</v>
      </c>
    </row>
    <row r="32" spans="1:27" s="12" customFormat="1" ht="48.75" customHeight="1">
      <c r="A32" s="18">
        <f aca="true" t="shared" si="1" ref="A32:A38">Q32</f>
      </c>
      <c r="B32" s="100"/>
      <c r="C32" s="101"/>
      <c r="D32" s="19" t="s">
        <v>17</v>
      </c>
      <c r="E32" s="2"/>
      <c r="F32" s="84"/>
      <c r="G32" s="85"/>
      <c r="H32" s="67"/>
      <c r="I32" s="3"/>
      <c r="J32" s="4"/>
      <c r="K32" s="25">
        <f aca="true" t="shared" si="2" ref="K32:K38">IF(J32="単独","－",IF(J32="","",))</f>
      </c>
      <c r="L32" s="5"/>
      <c r="M32" s="6"/>
      <c r="O32" s="20"/>
      <c r="P32" s="32">
        <f aca="true" t="shared" si="3" ref="P32:P38">IF(H32="","",IF(O32="×","",1))</f>
      </c>
      <c r="Q32" s="32">
        <f>IF(OR(O32="×",H32=""),"",COUNTIF(P31:P32,1))</f>
      </c>
      <c r="R32" s="33" t="e">
        <f>VLOOKUP(2,$A$31:$M$38,4,FALSE)</f>
        <v>#N/A</v>
      </c>
      <c r="S32" s="34" t="e">
        <f>VLOOKUP(2,$A$31:$M$38,5,FALSE)</f>
        <v>#N/A</v>
      </c>
      <c r="T32" s="72" t="e">
        <f>VLOOKUP(2,$A$31:$M$38,6,FALSE)</f>
        <v>#N/A</v>
      </c>
      <c r="U32" s="70" t="str">
        <f t="shared" si="0"/>
        <v>H</v>
      </c>
      <c r="V32" s="35" t="e">
        <f>VLOOKUP(2,$A$31:$M$38,8,FALSE)</f>
        <v>#N/A</v>
      </c>
      <c r="W32" s="36" t="e">
        <f>VLOOKUP(2,$A$31:$M$38,9,FALSE)</f>
        <v>#N/A</v>
      </c>
      <c r="X32" s="37" t="e">
        <f>VLOOKUP(2,$A$31:$M$38,10,FALSE)</f>
        <v>#N/A</v>
      </c>
      <c r="Y32" s="38" t="e">
        <f>VLOOKUP(2,$A$31:$M$38,11,FALSE)</f>
        <v>#N/A</v>
      </c>
      <c r="Z32" s="39" t="e">
        <f>VLOOKUP(2,$A$31:$M$38,12,FALSE)</f>
        <v>#N/A</v>
      </c>
      <c r="AA32" s="40" t="e">
        <f>VLOOKUP(2,$A$31:$M$38,13,FALSE)</f>
        <v>#N/A</v>
      </c>
    </row>
    <row r="33" spans="1:27" s="12" customFormat="1" ht="48.75" customHeight="1">
      <c r="A33" s="18">
        <f t="shared" si="1"/>
      </c>
      <c r="B33" s="100"/>
      <c r="C33" s="101"/>
      <c r="D33" s="19" t="s">
        <v>17</v>
      </c>
      <c r="E33" s="2"/>
      <c r="F33" s="84"/>
      <c r="G33" s="85"/>
      <c r="H33" s="67"/>
      <c r="I33" s="3"/>
      <c r="J33" s="4"/>
      <c r="K33" s="25">
        <f t="shared" si="2"/>
      </c>
      <c r="L33" s="5"/>
      <c r="M33" s="6"/>
      <c r="O33" s="20"/>
      <c r="P33" s="32">
        <f t="shared" si="3"/>
      </c>
      <c r="Q33" s="32">
        <f>IF(OR(O33="×",H33=""),"",COUNTIF(P31:P33,1))</f>
      </c>
      <c r="R33" s="33" t="e">
        <f>VLOOKUP(3,$A$31:$M$38,4,FALSE)</f>
        <v>#N/A</v>
      </c>
      <c r="S33" s="34" t="e">
        <f>VLOOKUP(3,$A$31:$M$38,5,FALSE)</f>
        <v>#N/A</v>
      </c>
      <c r="T33" s="72" t="e">
        <f>VLOOKUP(3,$A$31:$M$38,6,FALSE)</f>
        <v>#N/A</v>
      </c>
      <c r="U33" s="70" t="str">
        <f t="shared" si="0"/>
        <v>H</v>
      </c>
      <c r="V33" s="35" t="e">
        <f>VLOOKUP(3,$A$31:$M$38,8,FALSE)</f>
        <v>#N/A</v>
      </c>
      <c r="W33" s="36" t="e">
        <f>VLOOKUP(3,$A$31:$M$38,9,FALSE)</f>
        <v>#N/A</v>
      </c>
      <c r="X33" s="37" t="e">
        <f>VLOOKUP(3,$A$31:$M$38,10,FALSE)</f>
        <v>#N/A</v>
      </c>
      <c r="Y33" s="38" t="e">
        <f>VLOOKUP(3,$A$31:$M$38,11,FALSE)</f>
        <v>#N/A</v>
      </c>
      <c r="Z33" s="39" t="e">
        <f>VLOOKUP(3,$A$31:$M$38,12,FALSE)</f>
        <v>#N/A</v>
      </c>
      <c r="AA33" s="40" t="e">
        <f>VLOOKUP(3,$A$31:$M$38,13,FALSE)</f>
        <v>#N/A</v>
      </c>
    </row>
    <row r="34" spans="1:27" s="12" customFormat="1" ht="48.75" customHeight="1">
      <c r="A34" s="18">
        <f t="shared" si="1"/>
      </c>
      <c r="B34" s="100"/>
      <c r="C34" s="101"/>
      <c r="D34" s="19" t="s">
        <v>17</v>
      </c>
      <c r="E34" s="2"/>
      <c r="F34" s="84"/>
      <c r="G34" s="85"/>
      <c r="H34" s="67"/>
      <c r="I34" s="3"/>
      <c r="J34" s="4"/>
      <c r="K34" s="25">
        <f t="shared" si="2"/>
      </c>
      <c r="L34" s="5"/>
      <c r="M34" s="6"/>
      <c r="O34" s="20"/>
      <c r="P34" s="32">
        <f t="shared" si="3"/>
      </c>
      <c r="Q34" s="32">
        <f>IF(OR(O34="×",H34=""),"",COUNTIF(P31:P34,1))</f>
      </c>
      <c r="R34" s="33" t="e">
        <f>VLOOKUP(4,$A$31:$M$38,4,FALSE)</f>
        <v>#N/A</v>
      </c>
      <c r="S34" s="34" t="e">
        <f>VLOOKUP(4,$A$31:$M$38,5,FALSE)</f>
        <v>#N/A</v>
      </c>
      <c r="T34" s="72" t="e">
        <f>VLOOKUP(4,$A$31:$M$38,6,FALSE)</f>
        <v>#N/A</v>
      </c>
      <c r="U34" s="70" t="str">
        <f t="shared" si="0"/>
        <v>H</v>
      </c>
      <c r="V34" s="35" t="e">
        <f>VLOOKUP(4,$A$31:$M$38,8,FALSE)</f>
        <v>#N/A</v>
      </c>
      <c r="W34" s="36" t="e">
        <f>VLOOKUP(4,$A$31:$M$38,9,FALSE)</f>
        <v>#N/A</v>
      </c>
      <c r="X34" s="37" t="e">
        <f>VLOOKUP(4,$A$31:$M$38,10,FALSE)</f>
        <v>#N/A</v>
      </c>
      <c r="Y34" s="38" t="e">
        <f>VLOOKUP(4,$A$31:$M$38,11,FALSE)</f>
        <v>#N/A</v>
      </c>
      <c r="Z34" s="39" t="e">
        <f>VLOOKUP(4,$A$31:$M$38,12,FALSE)</f>
        <v>#N/A</v>
      </c>
      <c r="AA34" s="40" t="e">
        <f>VLOOKUP(4,$A$31:$M$38,13,FALSE)</f>
        <v>#N/A</v>
      </c>
    </row>
    <row r="35" spans="1:27" s="12" customFormat="1" ht="48.75" customHeight="1">
      <c r="A35" s="18">
        <f t="shared" si="1"/>
      </c>
      <c r="B35" s="100"/>
      <c r="C35" s="101"/>
      <c r="D35" s="19" t="s">
        <v>17</v>
      </c>
      <c r="E35" s="2"/>
      <c r="F35" s="84"/>
      <c r="G35" s="85"/>
      <c r="H35" s="67"/>
      <c r="I35" s="3"/>
      <c r="J35" s="4"/>
      <c r="K35" s="25">
        <f t="shared" si="2"/>
      </c>
      <c r="L35" s="5"/>
      <c r="M35" s="6"/>
      <c r="O35" s="20"/>
      <c r="P35" s="32">
        <f t="shared" si="3"/>
      </c>
      <c r="Q35" s="32">
        <f>IF(OR(O35="×",H35=""),"",COUNTIF(P31:P35,1))</f>
      </c>
      <c r="R35" s="33" t="e">
        <f>VLOOKUP(5,$A$31:$M$38,4,FALSE)</f>
        <v>#N/A</v>
      </c>
      <c r="S35" s="34" t="e">
        <f>VLOOKUP(5,$A$31:$M$38,5,FALSE)</f>
        <v>#N/A</v>
      </c>
      <c r="T35" s="72" t="e">
        <f>VLOOKUP(5,$A$31:$M$38,6,FALSE)</f>
        <v>#N/A</v>
      </c>
      <c r="U35" s="70" t="str">
        <f t="shared" si="0"/>
        <v>H</v>
      </c>
      <c r="V35" s="35" t="e">
        <f>VLOOKUP(5,$A$31:$M$38,8,FALSE)</f>
        <v>#N/A</v>
      </c>
      <c r="W35" s="36" t="e">
        <f>VLOOKUP(5,$A$31:$M$38,9,FALSE)</f>
        <v>#N/A</v>
      </c>
      <c r="X35" s="37" t="e">
        <f>VLOOKUP(5,$A$31:$M$38,10,FALSE)</f>
        <v>#N/A</v>
      </c>
      <c r="Y35" s="38" t="e">
        <f>VLOOKUP(5,$A$31:$M$38,11,FALSE)</f>
        <v>#N/A</v>
      </c>
      <c r="Z35" s="39" t="e">
        <f>VLOOKUP(5,$A$31:$M$38,12,FALSE)</f>
        <v>#N/A</v>
      </c>
      <c r="AA35" s="40" t="e">
        <f>VLOOKUP(5,$A$31:$M$38,13,FALSE)</f>
        <v>#N/A</v>
      </c>
    </row>
    <row r="36" spans="1:27" s="12" customFormat="1" ht="48.75" customHeight="1">
      <c r="A36" s="18">
        <f t="shared" si="1"/>
      </c>
      <c r="B36" s="100"/>
      <c r="C36" s="101"/>
      <c r="D36" s="19" t="s">
        <v>17</v>
      </c>
      <c r="E36" s="2"/>
      <c r="F36" s="84"/>
      <c r="G36" s="85"/>
      <c r="H36" s="67"/>
      <c r="I36" s="3"/>
      <c r="J36" s="4"/>
      <c r="K36" s="25">
        <f t="shared" si="2"/>
      </c>
      <c r="L36" s="5"/>
      <c r="M36" s="6"/>
      <c r="O36" s="20"/>
      <c r="P36" s="32">
        <f t="shared" si="3"/>
      </c>
      <c r="Q36" s="32">
        <f>IF(OR(O36="×",H36=""),"",COUNTIF(P31:P36,1))</f>
      </c>
      <c r="R36" s="33" t="e">
        <f>VLOOKUP(6,$A$31:$M$38,4,FALSE)</f>
        <v>#N/A</v>
      </c>
      <c r="S36" s="34" t="e">
        <f>VLOOKUP(6,$A$31:$M$38,5,FALSE)</f>
        <v>#N/A</v>
      </c>
      <c r="T36" s="72" t="e">
        <f>VLOOKUP(6,$A$31:$M$38,6,FALSE)</f>
        <v>#N/A</v>
      </c>
      <c r="U36" s="70" t="str">
        <f t="shared" si="0"/>
        <v>H</v>
      </c>
      <c r="V36" s="35" t="e">
        <f>VLOOKUP(6,$A$31:$M$38,8,FALSE)</f>
        <v>#N/A</v>
      </c>
      <c r="W36" s="36" t="e">
        <f>VLOOKUP(6,$A$31:$M$38,9,FALSE)</f>
        <v>#N/A</v>
      </c>
      <c r="X36" s="37" t="e">
        <f>VLOOKUP(6,$A$31:$M$38,10,FALSE)</f>
        <v>#N/A</v>
      </c>
      <c r="Y36" s="38" t="e">
        <f>VLOOKUP(6,$A$31:$M$38,11,FALSE)</f>
        <v>#N/A</v>
      </c>
      <c r="Z36" s="39" t="e">
        <f>VLOOKUP(6,$A$31:$M$38,12,FALSE)</f>
        <v>#N/A</v>
      </c>
      <c r="AA36" s="40" t="e">
        <f>VLOOKUP(6,$A$31:$M$38,13,FALSE)</f>
        <v>#N/A</v>
      </c>
    </row>
    <row r="37" spans="1:27" s="12" customFormat="1" ht="48.75" customHeight="1">
      <c r="A37" s="18">
        <f t="shared" si="1"/>
      </c>
      <c r="B37" s="100"/>
      <c r="C37" s="101"/>
      <c r="D37" s="19" t="s">
        <v>17</v>
      </c>
      <c r="E37" s="2"/>
      <c r="F37" s="84"/>
      <c r="G37" s="85"/>
      <c r="H37" s="67"/>
      <c r="I37" s="3"/>
      <c r="J37" s="4"/>
      <c r="K37" s="25">
        <f t="shared" si="2"/>
      </c>
      <c r="L37" s="5"/>
      <c r="M37" s="6"/>
      <c r="O37" s="20"/>
      <c r="P37" s="32">
        <f t="shared" si="3"/>
      </c>
      <c r="Q37" s="32">
        <f>IF(OR(O37="×",H37=""),"",COUNTIF(P31:P37,1))</f>
      </c>
      <c r="R37" s="33" t="e">
        <f>VLOOKUP(7,$A$31:$M$38,4,FALSE)</f>
        <v>#N/A</v>
      </c>
      <c r="S37" s="34" t="e">
        <f>VLOOKUP(7,$A$31:$M$38,5,FALSE)</f>
        <v>#N/A</v>
      </c>
      <c r="T37" s="72" t="e">
        <f>VLOOKUP(7,$A$31:$M$38,6,FALSE)</f>
        <v>#N/A</v>
      </c>
      <c r="U37" s="70" t="str">
        <f t="shared" si="0"/>
        <v>H</v>
      </c>
      <c r="V37" s="35" t="e">
        <f>VLOOKUP(7,$A$31:$M$38,8,FALSE)</f>
        <v>#N/A</v>
      </c>
      <c r="W37" s="36" t="e">
        <f>VLOOKUP(7,$A$31:$M$38,9,FALSE)</f>
        <v>#N/A</v>
      </c>
      <c r="X37" s="37" t="e">
        <f>VLOOKUP(7,$A$31:$M$38,10,FALSE)</f>
        <v>#N/A</v>
      </c>
      <c r="Y37" s="38" t="e">
        <f>VLOOKUP(7,$A$31:$M$38,11,FALSE)</f>
        <v>#N/A</v>
      </c>
      <c r="Z37" s="39" t="e">
        <f>VLOOKUP(7,$A$31:$M$38,12,FALSE)</f>
        <v>#N/A</v>
      </c>
      <c r="AA37" s="40" t="e">
        <f>VLOOKUP(7,$A$31:$M$38,13,FALSE)</f>
        <v>#N/A</v>
      </c>
    </row>
    <row r="38" spans="1:27" s="12" customFormat="1" ht="48.75" customHeight="1" thickBot="1">
      <c r="A38" s="18">
        <f t="shared" si="1"/>
      </c>
      <c r="B38" s="102"/>
      <c r="C38" s="103"/>
      <c r="D38" s="21" t="s">
        <v>17</v>
      </c>
      <c r="E38" s="7"/>
      <c r="F38" s="108"/>
      <c r="G38" s="109"/>
      <c r="H38" s="68"/>
      <c r="I38" s="8"/>
      <c r="J38" s="9"/>
      <c r="K38" s="26">
        <f t="shared" si="2"/>
      </c>
      <c r="L38" s="10"/>
      <c r="M38" s="11"/>
      <c r="O38" s="22"/>
      <c r="P38" s="41">
        <f t="shared" si="3"/>
      </c>
      <c r="Q38" s="42">
        <f>IF(OR(O38="×",H38=""),"",COUNTIF(P31:P38,1))</f>
      </c>
      <c r="R38" s="43" t="e">
        <f>VLOOKUP(8,$A$31:$M$38,4,FALSE)</f>
        <v>#N/A</v>
      </c>
      <c r="S38" s="44" t="e">
        <f>VLOOKUP(8,$A$31:$M$38,5,FALSE)</f>
        <v>#N/A</v>
      </c>
      <c r="T38" s="91" t="e">
        <f>VLOOKUP(8,$A$31:$M$38,6,FALSE)</f>
        <v>#N/A</v>
      </c>
      <c r="U38" s="92" t="str">
        <f t="shared" si="0"/>
        <v>H</v>
      </c>
      <c r="V38" s="45" t="e">
        <f>VLOOKUP(8,$A$31:$M$38,8,FALSE)</f>
        <v>#N/A</v>
      </c>
      <c r="W38" s="46" t="e">
        <f>VLOOKUP(8,$A$31:$M$38,9,FALSE)</f>
        <v>#N/A</v>
      </c>
      <c r="X38" s="47" t="e">
        <f>VLOOKUP(8,$A$31:$M$38,10,FALSE)</f>
        <v>#N/A</v>
      </c>
      <c r="Y38" s="48" t="e">
        <f>VLOOKUP(8,$A$31:$M$38,11,FALSE)</f>
        <v>#N/A</v>
      </c>
      <c r="Z38" s="49" t="e">
        <f>VLOOKUP(8,$A$31:$M$38,12,FALSE)</f>
        <v>#N/A</v>
      </c>
      <c r="AA38" s="50" t="e">
        <f>VLOOKUP(8,$A$31:$M$38,13,FALSE)</f>
        <v>#N/A</v>
      </c>
    </row>
    <row r="39" spans="2:13" ht="3.75" customHeight="1">
      <c r="B39" s="96"/>
      <c r="C39" s="96"/>
      <c r="D39" s="96"/>
      <c r="E39" s="96"/>
      <c r="F39" s="96"/>
      <c r="G39" s="96"/>
      <c r="H39" s="96"/>
      <c r="I39" s="96"/>
      <c r="J39" s="96"/>
      <c r="K39" s="96"/>
      <c r="L39" s="96"/>
      <c r="M39" s="96"/>
    </row>
    <row r="40" spans="2:13" ht="18.75" customHeight="1">
      <c r="B40" s="52" t="s">
        <v>13</v>
      </c>
      <c r="C40" s="112" t="s">
        <v>42</v>
      </c>
      <c r="D40" s="112"/>
      <c r="E40" s="112"/>
      <c r="F40" s="112"/>
      <c r="G40" s="112"/>
      <c r="H40" s="112"/>
      <c r="I40" s="112"/>
      <c r="J40" s="112"/>
      <c r="K40" s="112"/>
      <c r="L40" s="112"/>
      <c r="M40" s="112"/>
    </row>
    <row r="41" spans="2:13" ht="31.5" customHeight="1">
      <c r="B41" s="52" t="s">
        <v>13</v>
      </c>
      <c r="C41" s="113" t="s">
        <v>45</v>
      </c>
      <c r="D41" s="113"/>
      <c r="E41" s="113"/>
      <c r="F41" s="113"/>
      <c r="G41" s="113"/>
      <c r="H41" s="113"/>
      <c r="I41" s="113"/>
      <c r="J41" s="113"/>
      <c r="K41" s="113"/>
      <c r="L41" s="113"/>
      <c r="M41" s="113"/>
    </row>
    <row r="42" spans="2:13" ht="45" customHeight="1">
      <c r="B42" s="52" t="s">
        <v>13</v>
      </c>
      <c r="C42" s="113" t="s">
        <v>46</v>
      </c>
      <c r="D42" s="113"/>
      <c r="E42" s="113"/>
      <c r="F42" s="113"/>
      <c r="G42" s="113"/>
      <c r="H42" s="113"/>
      <c r="I42" s="113"/>
      <c r="J42" s="113"/>
      <c r="K42" s="113"/>
      <c r="L42" s="113"/>
      <c r="M42" s="113"/>
    </row>
    <row r="43" spans="2:13" ht="18.75" customHeight="1">
      <c r="B43" s="52" t="s">
        <v>13</v>
      </c>
      <c r="C43" s="113" t="s">
        <v>47</v>
      </c>
      <c r="D43" s="113"/>
      <c r="E43" s="113"/>
      <c r="F43" s="113"/>
      <c r="G43" s="113"/>
      <c r="H43" s="113"/>
      <c r="I43" s="113"/>
      <c r="J43" s="113"/>
      <c r="K43" s="113"/>
      <c r="L43" s="113"/>
      <c r="M43" s="113"/>
    </row>
    <row r="44" spans="2:13" ht="18.75" customHeight="1">
      <c r="B44" s="52" t="s">
        <v>13</v>
      </c>
      <c r="C44" s="113" t="s">
        <v>48</v>
      </c>
      <c r="D44" s="113"/>
      <c r="E44" s="113"/>
      <c r="F44" s="113"/>
      <c r="G44" s="113"/>
      <c r="H44" s="113"/>
      <c r="I44" s="113"/>
      <c r="J44" s="113"/>
      <c r="K44" s="113"/>
      <c r="L44" s="113"/>
      <c r="M44" s="113"/>
    </row>
    <row r="45" spans="2:13" ht="18.75" customHeight="1">
      <c r="B45" s="53" t="s">
        <v>13</v>
      </c>
      <c r="C45" s="113" t="s">
        <v>40</v>
      </c>
      <c r="D45" s="113"/>
      <c r="E45" s="113"/>
      <c r="F45" s="113"/>
      <c r="G45" s="113"/>
      <c r="H45" s="113"/>
      <c r="I45" s="113"/>
      <c r="J45" s="113"/>
      <c r="K45" s="113"/>
      <c r="L45" s="113"/>
      <c r="M45" s="113"/>
    </row>
    <row r="46" spans="2:13" ht="31.5" customHeight="1">
      <c r="B46" s="52" t="s">
        <v>13</v>
      </c>
      <c r="C46" s="113" t="s">
        <v>49</v>
      </c>
      <c r="D46" s="113"/>
      <c r="E46" s="113"/>
      <c r="F46" s="113"/>
      <c r="G46" s="113"/>
      <c r="H46" s="113"/>
      <c r="I46" s="113"/>
      <c r="J46" s="113"/>
      <c r="K46" s="113"/>
      <c r="L46" s="113"/>
      <c r="M46" s="113"/>
    </row>
    <row r="47" spans="2:13" ht="45" customHeight="1">
      <c r="B47" s="52" t="s">
        <v>13</v>
      </c>
      <c r="C47" s="113" t="s">
        <v>55</v>
      </c>
      <c r="D47" s="113"/>
      <c r="E47" s="113"/>
      <c r="F47" s="113"/>
      <c r="G47" s="113"/>
      <c r="H47" s="113"/>
      <c r="I47" s="113"/>
      <c r="J47" s="113"/>
      <c r="K47" s="113"/>
      <c r="L47" s="113"/>
      <c r="M47" s="113"/>
    </row>
    <row r="48" spans="2:13" ht="31.5" customHeight="1">
      <c r="B48" s="53" t="s">
        <v>13</v>
      </c>
      <c r="C48" s="113" t="s">
        <v>56</v>
      </c>
      <c r="D48" s="113"/>
      <c r="E48" s="113"/>
      <c r="F48" s="113"/>
      <c r="G48" s="113"/>
      <c r="H48" s="113"/>
      <c r="I48" s="113"/>
      <c r="J48" s="113"/>
      <c r="K48" s="113"/>
      <c r="L48" s="113"/>
      <c r="M48" s="113"/>
    </row>
    <row r="49" spans="12:13" ht="3.75" customHeight="1">
      <c r="L49" s="24"/>
      <c r="M49" s="24"/>
    </row>
    <row r="50" ht="22.5" customHeight="1" hidden="1">
      <c r="H50" s="23" t="s">
        <v>7</v>
      </c>
    </row>
    <row r="51" ht="22.5" customHeight="1" hidden="1">
      <c r="H51" s="23" t="s">
        <v>62</v>
      </c>
    </row>
    <row r="52" ht="22.5" customHeight="1" hidden="1">
      <c r="H52" s="23" t="s">
        <v>63</v>
      </c>
    </row>
    <row r="53" ht="22.5" customHeight="1" hidden="1">
      <c r="H53" s="23" t="s">
        <v>64</v>
      </c>
    </row>
    <row r="54" ht="22.5" customHeight="1" hidden="1">
      <c r="H54" s="23" t="s">
        <v>65</v>
      </c>
    </row>
    <row r="55" ht="22.5" customHeight="1" hidden="1">
      <c r="H55" s="23" t="s">
        <v>66</v>
      </c>
    </row>
    <row r="56" ht="22.5" customHeight="1" hidden="1">
      <c r="H56" s="23" t="s">
        <v>67</v>
      </c>
    </row>
    <row r="57" ht="22.5" customHeight="1" hidden="1">
      <c r="H57" s="23" t="s">
        <v>68</v>
      </c>
    </row>
    <row r="58" ht="22.5" customHeight="1" hidden="1">
      <c r="H58" s="23" t="s">
        <v>69</v>
      </c>
    </row>
    <row r="59" ht="22.5" customHeight="1" hidden="1">
      <c r="H59" s="23" t="s">
        <v>70</v>
      </c>
    </row>
    <row r="60" ht="22.5" customHeight="1" hidden="1">
      <c r="H60" s="23" t="s">
        <v>71</v>
      </c>
    </row>
    <row r="61" ht="22.5" customHeight="1" hidden="1">
      <c r="H61" s="23" t="s">
        <v>72</v>
      </c>
    </row>
    <row r="62" ht="22.5" customHeight="1" hidden="1">
      <c r="H62" s="23" t="s">
        <v>73</v>
      </c>
    </row>
    <row r="63" ht="22.5" customHeight="1" hidden="1">
      <c r="H63" s="23" t="s">
        <v>74</v>
      </c>
    </row>
    <row r="64" ht="22.5" customHeight="1" hidden="1">
      <c r="H64" s="23" t="s">
        <v>75</v>
      </c>
    </row>
    <row r="65" ht="22.5" customHeight="1" hidden="1">
      <c r="H65" s="23" t="s">
        <v>76</v>
      </c>
    </row>
    <row r="66" ht="22.5" customHeight="1" hidden="1">
      <c r="H66" s="23" t="s">
        <v>77</v>
      </c>
    </row>
    <row r="67" ht="22.5" customHeight="1" hidden="1">
      <c r="H67" s="23" t="s">
        <v>79</v>
      </c>
    </row>
    <row r="68" ht="22.5" customHeight="1" hidden="1">
      <c r="H68" s="23" t="s">
        <v>80</v>
      </c>
    </row>
    <row r="69" ht="22.5" customHeight="1" hidden="1">
      <c r="H69" s="23" t="s">
        <v>81</v>
      </c>
    </row>
    <row r="70" ht="22.5" customHeight="1" hidden="1">
      <c r="H70" s="23" t="s">
        <v>82</v>
      </c>
    </row>
    <row r="71" ht="22.5" customHeight="1" hidden="1">
      <c r="H71" s="23" t="s">
        <v>83</v>
      </c>
    </row>
    <row r="72" ht="22.5" customHeight="1" hidden="1">
      <c r="H72" s="23" t="s">
        <v>84</v>
      </c>
    </row>
    <row r="73" ht="22.5" customHeight="1" hidden="1">
      <c r="H73" s="23" t="s">
        <v>85</v>
      </c>
    </row>
    <row r="74" ht="22.5" customHeight="1" hidden="1">
      <c r="H74" s="23" t="s">
        <v>86</v>
      </c>
    </row>
    <row r="75" ht="22.5" customHeight="1" hidden="1">
      <c r="H75" s="23" t="s">
        <v>87</v>
      </c>
    </row>
    <row r="76" ht="22.5" customHeight="1" hidden="1">
      <c r="H76" s="23" t="s">
        <v>88</v>
      </c>
    </row>
    <row r="77" ht="22.5" customHeight="1" hidden="1">
      <c r="H77" s="23" t="s">
        <v>78</v>
      </c>
    </row>
    <row r="78" ht="22.5" customHeight="1" hidden="1">
      <c r="H78" s="23" t="s">
        <v>89</v>
      </c>
    </row>
    <row r="79" ht="22.5" customHeight="1" hidden="1">
      <c r="H79" s="23" t="s">
        <v>90</v>
      </c>
    </row>
    <row r="80" ht="22.5" customHeight="1" hidden="1">
      <c r="H80" s="23" t="s">
        <v>91</v>
      </c>
    </row>
    <row r="81" ht="22.5" customHeight="1" hidden="1">
      <c r="H81" s="23" t="s">
        <v>92</v>
      </c>
    </row>
    <row r="82" ht="22.5" customHeight="1" hidden="1">
      <c r="H82" s="23" t="s">
        <v>93</v>
      </c>
    </row>
    <row r="83" ht="3.75" customHeight="1"/>
  </sheetData>
  <sheetProtection password="CC7B" sheet="1" objects="1" scenarios="1"/>
  <mergeCells count="58">
    <mergeCell ref="C48:M48"/>
    <mergeCell ref="C47:M47"/>
    <mergeCell ref="C41:M41"/>
    <mergeCell ref="C43:M43"/>
    <mergeCell ref="C40:M40"/>
    <mergeCell ref="C45:M45"/>
    <mergeCell ref="C44:M44"/>
    <mergeCell ref="C46:M46"/>
    <mergeCell ref="C42:M42"/>
    <mergeCell ref="B18:F18"/>
    <mergeCell ref="G18:M18"/>
    <mergeCell ref="F38:G38"/>
    <mergeCell ref="F31:G31"/>
    <mergeCell ref="F30:G30"/>
    <mergeCell ref="F37:G37"/>
    <mergeCell ref="F35:G35"/>
    <mergeCell ref="F36:G36"/>
    <mergeCell ref="F34:G34"/>
    <mergeCell ref="B6:M6"/>
    <mergeCell ref="B8:M8"/>
    <mergeCell ref="B10:F10"/>
    <mergeCell ref="G14:M14"/>
    <mergeCell ref="B14:F14"/>
    <mergeCell ref="B2:M2"/>
    <mergeCell ref="B39:M39"/>
    <mergeCell ref="B25:M25"/>
    <mergeCell ref="B23:M23"/>
    <mergeCell ref="B19:M19"/>
    <mergeCell ref="B17:M17"/>
    <mergeCell ref="B15:M15"/>
    <mergeCell ref="B12:F12"/>
    <mergeCell ref="B30:C38"/>
    <mergeCell ref="B4:M4"/>
    <mergeCell ref="T38:U38"/>
    <mergeCell ref="T33:U33"/>
    <mergeCell ref="T34:U34"/>
    <mergeCell ref="T35:U35"/>
    <mergeCell ref="T36:U36"/>
    <mergeCell ref="T31:U31"/>
    <mergeCell ref="T32:U32"/>
    <mergeCell ref="T37:U37"/>
    <mergeCell ref="G12:M12"/>
    <mergeCell ref="G24:M24"/>
    <mergeCell ref="F32:G32"/>
    <mergeCell ref="F33:G33"/>
    <mergeCell ref="B24:F24"/>
    <mergeCell ref="B28:F28"/>
    <mergeCell ref="D30:E30"/>
    <mergeCell ref="R30:S30"/>
    <mergeCell ref="T30:U30"/>
    <mergeCell ref="B16:F16"/>
    <mergeCell ref="G16:M16"/>
    <mergeCell ref="B27:M27"/>
    <mergeCell ref="B21:M21"/>
    <mergeCell ref="B22:F22"/>
    <mergeCell ref="G22:M22"/>
    <mergeCell ref="B20:F20"/>
    <mergeCell ref="G20:M20"/>
  </mergeCells>
  <dataValidations count="17">
    <dataValidation allowBlank="1" showInputMessage="1" showErrorMessage="1" imeMode="hiragana" sqref="Z31:AA38 G14:M14 T31:V38 G16:M16"/>
    <dataValidation allowBlank="1" showInputMessage="1" showErrorMessage="1" prompt="「受注形態」が「ＪＶ」の場合のみ出資比率を入力。" imeMode="off" sqref="Y31:Y38"/>
    <dataValidation type="list" allowBlank="1" showInputMessage="1" showErrorMessage="1" prompt="「単独」又は「ＪＶ」を選択してください。" imeMode="off" sqref="J31:J38">
      <formula1>"単独,ＪＶ"</formula1>
    </dataValidation>
    <dataValidation allowBlank="1" showInputMessage="1" showErrorMessage="1" imeMode="off" sqref="R31:S38 D31:D38 W31:W38"/>
    <dataValidation type="list" allowBlank="1" showInputMessage="1" showErrorMessage="1" sqref="O31:O38">
      <formula1>"　,×"</formula1>
    </dataValidation>
    <dataValidation type="textLength" operator="lessThanOrEqual" allowBlank="1" showInputMessage="1" showErrorMessage="1" prompt="25文字以内で入力してください。" error="25文字以内で入力してください。" imeMode="hiragana" sqref="F31:G38">
      <formula1>25</formula1>
    </dataValidation>
    <dataValidation type="textLength" operator="lessThanOrEqual" allowBlank="1" showInputMessage="1" showErrorMessage="1" prompt="50文字以内で入力してください。" error="50文字以内で入力してください。" imeMode="hiragana" sqref="H31:H38">
      <formula1>50</formula1>
    </dataValidation>
    <dataValidation type="whole" operator="greaterThanOrEqual" allowBlank="1" showInputMessage="1" showErrorMessage="1" prompt="円単位で入力してください。" imeMode="off" sqref="I31:I38">
      <formula1>0</formula1>
    </dataValidation>
    <dataValidation allowBlank="1" showInputMessage="1" showErrorMessage="1" prompt="姓と名は1字空けてください。" imeMode="hiragana" sqref="L31:M38"/>
    <dataValidation type="whole" operator="lessThanOrEqual" allowBlank="1" showInputMessage="1" showErrorMessage="1" prompt="4桁までの数字を入力してください。" error="4桁までの数字を入力してください。" imeMode="off" sqref="G12:M12">
      <formula1>9999</formula1>
    </dataValidation>
    <dataValidation type="whole" allowBlank="1" showInputMessage="1" showErrorMessage="1" prompt="2桁の数字を入力してください。" error="2桁の数字を入力してください。" imeMode="off" sqref="E31:E38">
      <formula1>10</formula1>
      <formula2>99</formula2>
    </dataValidation>
    <dataValidation allowBlank="1" showInputMessage="1" showErrorMessage="1" prompt="役職名も入力してください。" imeMode="hiragana" sqref="G20:M20"/>
    <dataValidation allowBlank="1" showInputMessage="1" showErrorMessage="1" prompt="「受注形態」が「ＪＶ」の場合のみ出資比率を入力してください。" imeMode="off" sqref="K31:K38"/>
    <dataValidation type="list" allowBlank="1" showInputMessage="1" showErrorMessage="1" prompt="宛先を選択してください。" sqref="B4:M4">
      <formula1>"熊本市長（宛）,熊本市上下水道事業管理者（宛）,熊本市交通事業管理者（宛）,熊本市病院事業管理者（宛）"</formula1>
    </dataValidation>
    <dataValidation type="textLength" operator="lessThanOrEqual" allowBlank="1" showInputMessage="1" showErrorMessage="1" prompt="45文字以内で入力してください。" error="45文字以内で入力してください。" imeMode="hiragana" sqref="G18:M18">
      <formula1>45</formula1>
    </dataValidation>
    <dataValidation allowBlank="1" showInputMessage="1" showErrorMessage="1" prompt="参加申請を行う対象工事名を入力してください。" imeMode="hiragana" sqref="G22:M22"/>
    <dataValidation type="list" allowBlank="1" showInputMessage="1" showErrorMessage="1" prompt="業種を選択してください。" sqref="G24:M24">
      <formula1>INDIRECT($H$50)</formula1>
    </dataValidation>
  </dataValidations>
  <printOptions horizontalCentered="1" verticalCentered="1"/>
  <pageMargins left="0" right="0" top="0" bottom="0" header="0.5118110236220472" footer="0.5118110236220472"/>
  <pageSetup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codeName="Sheet11">
    <tabColor indexed="31"/>
  </sheetPr>
  <dimension ref="A1:Y43"/>
  <sheetViews>
    <sheetView zoomScaleSheetLayoutView="100" workbookViewId="0" topLeftCell="A1">
      <selection activeCell="A1" sqref="A1"/>
    </sheetView>
  </sheetViews>
  <sheetFormatPr defaultColWidth="9.00390625" defaultRowHeight="18.75" customHeight="1"/>
  <cols>
    <col min="1" max="2" width="2.50390625" style="55" customWidth="1"/>
    <col min="3" max="3" width="1.875" style="55" customWidth="1"/>
    <col min="4" max="4" width="3.125" style="55" customWidth="1"/>
    <col min="5" max="5" width="1.625" style="55" customWidth="1"/>
    <col min="6" max="6" width="1.4921875" style="55" customWidth="1"/>
    <col min="7" max="7" width="1.875" style="55" customWidth="1"/>
    <col min="8" max="8" width="9.375" style="55" customWidth="1"/>
    <col min="9" max="9" width="13.75390625" style="55" customWidth="1"/>
    <col min="10" max="10" width="0.6171875" style="55" customWidth="1"/>
    <col min="11" max="11" width="3.125" style="55" customWidth="1"/>
    <col min="12" max="12" width="6.875" style="55" customWidth="1"/>
    <col min="13" max="13" width="3.125" style="55" customWidth="1"/>
    <col min="14" max="15" width="5.00390625" style="55" customWidth="1"/>
    <col min="16" max="16" width="2.50390625" style="55" customWidth="1"/>
    <col min="17" max="17" width="3.125" style="55" customWidth="1"/>
    <col min="18" max="18" width="1.875" style="55" customWidth="1"/>
    <col min="19" max="20" width="2.50390625" style="55" customWidth="1"/>
    <col min="21" max="21" width="12.50390625" style="55" customWidth="1"/>
    <col min="22" max="22" width="5.00390625" style="55" customWidth="1"/>
    <col min="23" max="26" width="2.50390625" style="55" customWidth="1"/>
    <col min="27" max="27" width="1.25" style="55" customWidth="1"/>
    <col min="28" max="28" width="7.50390625" style="55" customWidth="1"/>
    <col min="29" max="16384" width="9.00390625" style="55" customWidth="1"/>
  </cols>
  <sheetData>
    <row r="1" spans="2:25" s="54" customFormat="1" ht="3.75" customHeight="1">
      <c r="B1" s="144"/>
      <c r="C1" s="144"/>
      <c r="D1" s="144"/>
      <c r="E1" s="144"/>
      <c r="F1" s="144"/>
      <c r="G1" s="144"/>
      <c r="H1" s="144"/>
      <c r="I1" s="144"/>
      <c r="J1" s="144"/>
      <c r="K1" s="144"/>
      <c r="L1" s="144"/>
      <c r="M1" s="144"/>
      <c r="N1" s="144"/>
      <c r="O1" s="144"/>
      <c r="P1" s="144"/>
      <c r="Q1" s="144"/>
      <c r="R1" s="144"/>
      <c r="S1" s="144"/>
      <c r="T1" s="144"/>
      <c r="U1" s="144"/>
      <c r="V1" s="144"/>
      <c r="W1" s="144"/>
      <c r="X1" s="144"/>
      <c r="Y1" s="144"/>
    </row>
    <row r="2" spans="2:25" s="54" customFormat="1" ht="7.5" customHeight="1" thickBot="1">
      <c r="B2" s="150"/>
      <c r="C2" s="150"/>
      <c r="D2" s="150"/>
      <c r="E2" s="150"/>
      <c r="F2" s="150"/>
      <c r="G2" s="150"/>
      <c r="H2" s="150"/>
      <c r="I2" s="150"/>
      <c r="J2" s="150"/>
      <c r="K2" s="150"/>
      <c r="L2" s="150"/>
      <c r="M2" s="150"/>
      <c r="N2" s="150"/>
      <c r="O2" s="150"/>
      <c r="P2" s="150"/>
      <c r="Q2" s="150"/>
      <c r="R2" s="150"/>
      <c r="S2" s="150"/>
      <c r="T2" s="150"/>
      <c r="U2" s="150"/>
      <c r="V2" s="150"/>
      <c r="W2" s="150"/>
      <c r="X2" s="150"/>
      <c r="Y2" s="150"/>
    </row>
    <row r="3" spans="2:25" s="54" customFormat="1" ht="11.25" customHeight="1">
      <c r="B3" s="157" t="s">
        <v>11</v>
      </c>
      <c r="C3" s="158"/>
      <c r="D3" s="158"/>
      <c r="E3" s="158"/>
      <c r="F3" s="158"/>
      <c r="G3" s="159"/>
      <c r="H3" s="151"/>
      <c r="I3" s="151"/>
      <c r="J3" s="151"/>
      <c r="K3" s="151"/>
      <c r="L3" s="151"/>
      <c r="M3" s="151"/>
      <c r="N3" s="151"/>
      <c r="O3" s="151"/>
      <c r="P3" s="151"/>
      <c r="Q3" s="151"/>
      <c r="R3" s="151"/>
      <c r="S3" s="156" t="str">
        <f>IF('申請書'!B4="熊本市長（宛）",'結果通知書'!A40,IF('申請書'!B4="熊本市上下水道事業管理者（宛）",'結果通知書'!A41,IF('申請書'!B4="熊本市交通事業管理者（宛）",'結果通知書'!A42,IF('申請書'!B4="熊本市病院事業管理者（宛）",'結果通知書'!A43,""))))</f>
        <v>総契発第　　号</v>
      </c>
      <c r="T3" s="156"/>
      <c r="U3" s="156"/>
      <c r="V3" s="156"/>
      <c r="W3" s="145"/>
      <c r="X3" s="145"/>
      <c r="Y3" s="145"/>
    </row>
    <row r="4" spans="2:25" s="54" customFormat="1" ht="11.25" customHeight="1">
      <c r="B4" s="160">
        <f>IF('申請書'!G12="","",'申請書'!G12)</f>
        <v>1234</v>
      </c>
      <c r="C4" s="161"/>
      <c r="D4" s="161"/>
      <c r="E4" s="161"/>
      <c r="F4" s="161"/>
      <c r="G4" s="162"/>
      <c r="H4" s="151"/>
      <c r="I4" s="151"/>
      <c r="J4" s="151"/>
      <c r="K4" s="151"/>
      <c r="L4" s="151"/>
      <c r="M4" s="151"/>
      <c r="N4" s="151"/>
      <c r="O4" s="151"/>
      <c r="P4" s="151"/>
      <c r="Q4" s="151"/>
      <c r="R4" s="151"/>
      <c r="S4" s="156"/>
      <c r="T4" s="156"/>
      <c r="U4" s="156"/>
      <c r="V4" s="156"/>
      <c r="W4" s="145"/>
      <c r="X4" s="145"/>
      <c r="Y4" s="145"/>
    </row>
    <row r="5" spans="2:25" s="54" customFormat="1" ht="11.25" customHeight="1" thickBot="1">
      <c r="B5" s="163"/>
      <c r="C5" s="164"/>
      <c r="D5" s="164"/>
      <c r="E5" s="164"/>
      <c r="F5" s="164"/>
      <c r="G5" s="165"/>
      <c r="H5" s="151"/>
      <c r="I5" s="151"/>
      <c r="J5" s="151"/>
      <c r="K5" s="151"/>
      <c r="L5" s="151"/>
      <c r="M5" s="151"/>
      <c r="N5" s="151"/>
      <c r="O5" s="151"/>
      <c r="P5" s="151"/>
      <c r="Q5" s="151"/>
      <c r="R5" s="151"/>
      <c r="S5" s="148" t="s">
        <v>0</v>
      </c>
      <c r="T5" s="148"/>
      <c r="U5" s="148"/>
      <c r="V5" s="148"/>
      <c r="W5" s="146"/>
      <c r="X5" s="146"/>
      <c r="Y5" s="146"/>
    </row>
    <row r="6" spans="2:25" s="54" customFormat="1" ht="11.25" customHeight="1">
      <c r="B6" s="149"/>
      <c r="C6" s="149"/>
      <c r="D6" s="149"/>
      <c r="E6" s="149"/>
      <c r="F6" s="149"/>
      <c r="G6" s="149"/>
      <c r="H6" s="151"/>
      <c r="I6" s="151"/>
      <c r="J6" s="151"/>
      <c r="K6" s="151"/>
      <c r="L6" s="151"/>
      <c r="M6" s="151"/>
      <c r="N6" s="151"/>
      <c r="O6" s="151"/>
      <c r="P6" s="151"/>
      <c r="Q6" s="151"/>
      <c r="R6" s="151"/>
      <c r="S6" s="148"/>
      <c r="T6" s="148"/>
      <c r="U6" s="148"/>
      <c r="V6" s="148"/>
      <c r="W6" s="146"/>
      <c r="X6" s="146"/>
      <c r="Y6" s="146"/>
    </row>
    <row r="7" spans="2:25" s="54" customFormat="1" ht="1.5" customHeight="1">
      <c r="B7" s="150"/>
      <c r="C7" s="150"/>
      <c r="D7" s="150"/>
      <c r="E7" s="150"/>
      <c r="F7" s="150"/>
      <c r="G7" s="150"/>
      <c r="H7" s="150"/>
      <c r="I7" s="150"/>
      <c r="J7" s="150"/>
      <c r="K7" s="150"/>
      <c r="L7" s="150"/>
      <c r="M7" s="150"/>
      <c r="N7" s="150"/>
      <c r="O7" s="150"/>
      <c r="P7" s="150"/>
      <c r="Q7" s="150"/>
      <c r="R7" s="150"/>
      <c r="S7" s="150"/>
      <c r="T7" s="150"/>
      <c r="U7" s="150"/>
      <c r="V7" s="150"/>
      <c r="W7" s="150"/>
      <c r="X7" s="150"/>
      <c r="Y7" s="150"/>
    </row>
    <row r="8" spans="2:25" s="54" customFormat="1" ht="18.75" customHeight="1">
      <c r="B8" s="150"/>
      <c r="C8" s="150"/>
      <c r="D8" s="150"/>
      <c r="E8" s="150"/>
      <c r="F8" s="150" t="str">
        <f>IF('申請書'!G16="","",'申請書'!G16)</f>
        <v>〒○○○－○○○○</v>
      </c>
      <c r="G8" s="150"/>
      <c r="H8" s="150"/>
      <c r="I8" s="150"/>
      <c r="J8" s="150"/>
      <c r="K8" s="150"/>
      <c r="L8" s="150"/>
      <c r="M8" s="150"/>
      <c r="N8" s="191"/>
      <c r="O8" s="191"/>
      <c r="P8" s="191"/>
      <c r="Q8" s="191"/>
      <c r="R8" s="191"/>
      <c r="S8" s="191"/>
      <c r="T8" s="191"/>
      <c r="U8" s="191"/>
      <c r="V8" s="191"/>
      <c r="W8" s="191"/>
      <c r="X8" s="191"/>
      <c r="Y8" s="191"/>
    </row>
    <row r="9" spans="2:25" s="54" customFormat="1" ht="11.25" customHeight="1">
      <c r="B9" s="150"/>
      <c r="C9" s="150"/>
      <c r="D9" s="150"/>
      <c r="E9" s="150"/>
      <c r="F9" s="147" t="str">
        <f>IF('申請書'!G18="","",'申請書'!G18)</f>
        <v>熊本市○○○丁目○番○号　○○○○マンション</v>
      </c>
      <c r="G9" s="147"/>
      <c r="H9" s="147"/>
      <c r="I9" s="147"/>
      <c r="J9" s="147"/>
      <c r="K9" s="147"/>
      <c r="L9" s="147"/>
      <c r="M9" s="147"/>
      <c r="N9" s="191"/>
      <c r="O9" s="191"/>
      <c r="P9" s="191"/>
      <c r="Q9" s="191"/>
      <c r="R9" s="191"/>
      <c r="S9" s="191"/>
      <c r="T9" s="191"/>
      <c r="U9" s="191"/>
      <c r="V9" s="191"/>
      <c r="W9" s="191"/>
      <c r="X9" s="191"/>
      <c r="Y9" s="191"/>
    </row>
    <row r="10" spans="2:25" s="54" customFormat="1" ht="18.75" customHeight="1">
      <c r="B10" s="150"/>
      <c r="C10" s="150"/>
      <c r="D10" s="150"/>
      <c r="E10" s="150"/>
      <c r="F10" s="147"/>
      <c r="G10" s="147"/>
      <c r="H10" s="147"/>
      <c r="I10" s="147"/>
      <c r="J10" s="147"/>
      <c r="K10" s="147"/>
      <c r="L10" s="147"/>
      <c r="M10" s="147"/>
      <c r="N10" s="66"/>
      <c r="O10" s="192" t="str">
        <f>MID('申請書'!B4,1,FIND("宛",'申請書'!B4)-2)&amp;"　"&amp;"○○　○○"</f>
        <v>熊本市長　○○　○○</v>
      </c>
      <c r="P10" s="192"/>
      <c r="Q10" s="192"/>
      <c r="R10" s="192"/>
      <c r="S10" s="192"/>
      <c r="T10" s="192"/>
      <c r="U10" s="192"/>
      <c r="V10" s="192"/>
      <c r="W10" s="166"/>
      <c r="X10" s="166"/>
      <c r="Y10" s="166"/>
    </row>
    <row r="11" spans="2:25" s="54" customFormat="1" ht="18.75" customHeight="1">
      <c r="B11" s="150"/>
      <c r="C11" s="150"/>
      <c r="D11" s="150"/>
      <c r="E11" s="150"/>
      <c r="F11" s="150" t="str">
        <f>IF('申請書'!G14="","",'申請書'!G14)</f>
        <v>株式会社　○○○○</v>
      </c>
      <c r="G11" s="150"/>
      <c r="H11" s="150"/>
      <c r="I11" s="150"/>
      <c r="J11" s="150"/>
      <c r="K11" s="150"/>
      <c r="L11" s="150"/>
      <c r="M11" s="150"/>
      <c r="N11" s="191"/>
      <c r="O11" s="191"/>
      <c r="P11" s="191"/>
      <c r="Q11" s="191"/>
      <c r="R11" s="191"/>
      <c r="S11" s="191"/>
      <c r="T11" s="191"/>
      <c r="U11" s="191"/>
      <c r="V11" s="191"/>
      <c r="W11" s="191"/>
      <c r="X11" s="191"/>
      <c r="Y11" s="191"/>
    </row>
    <row r="12" spans="2:25" s="54" customFormat="1" ht="18.75" customHeight="1">
      <c r="B12" s="150"/>
      <c r="C12" s="150"/>
      <c r="D12" s="150"/>
      <c r="E12" s="150"/>
      <c r="F12" s="150" t="str">
        <f>IF('申請書'!G20="","",'申請書'!G20&amp;"　様")</f>
        <v>代表取締役　○○　○○　様</v>
      </c>
      <c r="G12" s="150"/>
      <c r="H12" s="150"/>
      <c r="I12" s="150"/>
      <c r="J12" s="150"/>
      <c r="K12" s="150"/>
      <c r="L12" s="150"/>
      <c r="M12" s="150"/>
      <c r="N12" s="191"/>
      <c r="O12" s="191"/>
      <c r="P12" s="191"/>
      <c r="Q12" s="191"/>
      <c r="R12" s="191"/>
      <c r="S12" s="191"/>
      <c r="T12" s="191"/>
      <c r="U12" s="191"/>
      <c r="V12" s="191"/>
      <c r="W12" s="191"/>
      <c r="X12" s="191"/>
      <c r="Y12" s="191"/>
    </row>
    <row r="13" spans="2:25" s="54" customFormat="1" ht="7.5" customHeight="1">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row>
    <row r="14" spans="2:25" s="54" customFormat="1" ht="22.5" customHeight="1">
      <c r="B14" s="190" t="s">
        <v>38</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row>
    <row r="15" spans="2:25" s="54" customFormat="1" ht="7.5" customHeight="1">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row>
    <row r="16" spans="2:25" s="54" customFormat="1" ht="30" customHeight="1">
      <c r="B16" s="147" t="s">
        <v>41</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row>
    <row r="17" spans="2:25" s="54" customFormat="1" ht="16.5" customHeight="1">
      <c r="B17" s="166" t="s">
        <v>1</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row>
    <row r="18" spans="2:25" s="54" customFormat="1" ht="7.5" customHeight="1" thickBot="1">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row>
    <row r="19" spans="2:25" s="54" customFormat="1" ht="26.25" customHeight="1" thickBot="1">
      <c r="B19" s="77" t="s">
        <v>53</v>
      </c>
      <c r="C19" s="78"/>
      <c r="D19" s="78"/>
      <c r="E19" s="78"/>
      <c r="F19" s="78"/>
      <c r="G19" s="78"/>
      <c r="H19" s="79"/>
      <c r="I19" s="187" t="str">
        <f>IF('申請書'!G22="","",'申請書'!G22)</f>
        <v>○○○○工事</v>
      </c>
      <c r="J19" s="188"/>
      <c r="K19" s="188"/>
      <c r="L19" s="188"/>
      <c r="M19" s="188"/>
      <c r="N19" s="188"/>
      <c r="O19" s="188"/>
      <c r="P19" s="188"/>
      <c r="Q19" s="188"/>
      <c r="R19" s="188"/>
      <c r="S19" s="188"/>
      <c r="T19" s="188"/>
      <c r="U19" s="188"/>
      <c r="V19" s="188"/>
      <c r="W19" s="188"/>
      <c r="X19" s="188"/>
      <c r="Y19" s="189"/>
    </row>
    <row r="20" spans="2:25" s="54" customFormat="1" ht="3.75" customHeight="1" thickBot="1">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row>
    <row r="21" spans="2:25" s="54" customFormat="1" ht="26.25" customHeight="1" thickBot="1">
      <c r="B21" s="77" t="s">
        <v>7</v>
      </c>
      <c r="C21" s="78"/>
      <c r="D21" s="78"/>
      <c r="E21" s="78"/>
      <c r="F21" s="79"/>
      <c r="G21" s="184" t="str">
        <f>IF('申請書'!G24="","",'申請書'!G24)</f>
        <v>電気工事</v>
      </c>
      <c r="H21" s="185"/>
      <c r="I21" s="185"/>
      <c r="J21" s="185"/>
      <c r="K21" s="185"/>
      <c r="L21" s="185"/>
      <c r="M21" s="185"/>
      <c r="N21" s="185"/>
      <c r="O21" s="185"/>
      <c r="P21" s="185"/>
      <c r="Q21" s="185"/>
      <c r="R21" s="185"/>
      <c r="S21" s="185"/>
      <c r="T21" s="185"/>
      <c r="U21" s="185"/>
      <c r="V21" s="185"/>
      <c r="W21" s="185"/>
      <c r="X21" s="185"/>
      <c r="Y21" s="186"/>
    </row>
    <row r="22" spans="2:25" s="54" customFormat="1" ht="3.75" customHeight="1" thickBot="1">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row>
    <row r="23" spans="2:25" ht="37.5" customHeight="1" thickTop="1">
      <c r="B23" s="174" t="s">
        <v>44</v>
      </c>
      <c r="C23" s="175"/>
      <c r="D23" s="181" t="s">
        <v>6</v>
      </c>
      <c r="E23" s="182"/>
      <c r="F23" s="183"/>
      <c r="G23" s="170" t="s">
        <v>3</v>
      </c>
      <c r="H23" s="168"/>
      <c r="I23" s="172" t="s">
        <v>2</v>
      </c>
      <c r="J23" s="173"/>
      <c r="K23" s="173"/>
      <c r="L23" s="173"/>
      <c r="M23" s="168"/>
      <c r="N23" s="154" t="s">
        <v>12</v>
      </c>
      <c r="O23" s="167"/>
      <c r="P23" s="168"/>
      <c r="Q23" s="154" t="s">
        <v>4</v>
      </c>
      <c r="R23" s="155"/>
      <c r="S23" s="154" t="s">
        <v>5</v>
      </c>
      <c r="T23" s="155"/>
      <c r="U23" s="1" t="s">
        <v>10</v>
      </c>
      <c r="V23" s="154" t="s">
        <v>8</v>
      </c>
      <c r="W23" s="167"/>
      <c r="X23" s="167"/>
      <c r="Y23" s="171"/>
    </row>
    <row r="24" spans="2:25" ht="45" customHeight="1">
      <c r="B24" s="176"/>
      <c r="C24" s="177"/>
      <c r="D24" s="56" t="str">
        <f>IF(ISERROR('申請書'!R31),"",'申請書'!R31)</f>
        <v>H</v>
      </c>
      <c r="E24" s="180">
        <f>IF(ISERROR('申請書'!S31),"",'申請書'!S31)</f>
        <v>22</v>
      </c>
      <c r="F24" s="117" t="str">
        <f>IF('申請書'!T31=0,"",'申請書'!T31)</f>
        <v>熊本市</v>
      </c>
      <c r="G24" s="153" t="str">
        <f>IF(ISERROR('申請書'!T31),"",'申請書'!T31)</f>
        <v>熊本市</v>
      </c>
      <c r="H24" s="134" t="str">
        <f>IF('申請書'!V31=0,"",'申請書'!V31)</f>
        <v>○○○○工事</v>
      </c>
      <c r="I24" s="135" t="str">
        <f>IF(ISERROR('申請書'!V31),"",'申請書'!V31)</f>
        <v>○○○○工事</v>
      </c>
      <c r="J24" s="136" t="str">
        <f>IF('申請書'!X31=0,"",'申請書'!X31)</f>
        <v>単独</v>
      </c>
      <c r="K24" s="136" t="str">
        <f>IF('申請書'!Y31=0,"",'申請書'!Y31)</f>
        <v>－</v>
      </c>
      <c r="L24" s="136" t="str">
        <f>IF('申請書'!Z31=0,"",'申請書'!Z31)</f>
        <v>○○　○○</v>
      </c>
      <c r="M24" s="137" t="str">
        <f>IF('申請書'!AA31=0,"",'申請書'!AA31)</f>
        <v>△△　△△</v>
      </c>
      <c r="N24" s="140">
        <f>IF(ISERROR('申請書'!W31),"",'申請書'!W31)</f>
        <v>123456789</v>
      </c>
      <c r="O24" s="141"/>
      <c r="P24" s="142">
        <f>IF('申請書'!AC31=0,"",'申請書'!AC31)</f>
      </c>
      <c r="Q24" s="129" t="str">
        <f>IF(ISERROR('申請書'!X31),"",'申請書'!X31)</f>
        <v>単独</v>
      </c>
      <c r="R24" s="133">
        <f>IF('申請書'!AE31=0,"",'申請書'!AE31)</f>
      </c>
      <c r="S24" s="132" t="str">
        <f>IF(ISERROR('申請書'!Y31),"",'申請書'!Y31)</f>
        <v>－</v>
      </c>
      <c r="T24" s="143">
        <f>IF('申請書'!AG31=0,"",'申請書'!AG31)</f>
      </c>
      <c r="U24" s="57" t="str">
        <f>IF(ISERROR('申請書'!Z31),"",'申請書'!Z31)</f>
        <v>○○　○○</v>
      </c>
      <c r="V24" s="129" t="str">
        <f>IF(ISERROR('申請書'!AA31),"",'申請書'!AA31)</f>
        <v>△△　△△</v>
      </c>
      <c r="W24" s="130">
        <f>IF('申請書'!AJ31=0,"",'申請書'!AJ31)</f>
      </c>
      <c r="X24" s="130">
        <f>IF('申請書'!AK31=0,"",'申請書'!AK31)</f>
      </c>
      <c r="Y24" s="131">
        <f>IF('申請書'!AL31=0,"",'申請書'!AL31)</f>
      </c>
    </row>
    <row r="25" spans="2:25" ht="45" customHeight="1">
      <c r="B25" s="176"/>
      <c r="C25" s="177"/>
      <c r="D25" s="56">
        <f>IF(ISERROR('申請書'!R32),"",'申請書'!R32)</f>
      </c>
      <c r="E25" s="180">
        <f>IF(ISERROR('申請書'!S32),"",'申請書'!S32)</f>
      </c>
      <c r="F25" s="117" t="e">
        <f>IF('申請書'!T32=0,"",'申請書'!T32)</f>
        <v>#N/A</v>
      </c>
      <c r="G25" s="134">
        <f>IF(ISERROR('申請書'!T32),"",'申請書'!T32)</f>
      </c>
      <c r="H25" s="134" t="e">
        <f>IF('申請書'!V32=0,"",'申請書'!V32)</f>
        <v>#N/A</v>
      </c>
      <c r="I25" s="135">
        <f>IF(ISERROR('申請書'!V32),"",'申請書'!V32)</f>
      </c>
      <c r="J25" s="136" t="e">
        <f>IF('申請書'!X32=0,"",'申請書'!X32)</f>
        <v>#N/A</v>
      </c>
      <c r="K25" s="136" t="e">
        <f>IF('申請書'!Y32=0,"",'申請書'!Y32)</f>
        <v>#N/A</v>
      </c>
      <c r="L25" s="136" t="e">
        <f>IF('申請書'!Z32=0,"",'申請書'!Z32)</f>
        <v>#N/A</v>
      </c>
      <c r="M25" s="137" t="e">
        <f>IF('申請書'!AA32=0,"",'申請書'!AA32)</f>
        <v>#N/A</v>
      </c>
      <c r="N25" s="140">
        <f>IF(ISERROR('申請書'!W32),"",'申請書'!W32)</f>
      </c>
      <c r="O25" s="141"/>
      <c r="P25" s="142">
        <f>IF('申請書'!AC32=0,"",'申請書'!AC32)</f>
      </c>
      <c r="Q25" s="129">
        <f>IF(ISERROR('申請書'!X32),"",'申請書'!X32)</f>
      </c>
      <c r="R25" s="133">
        <f>IF('申請書'!AE32=0,"",'申請書'!AE32)</f>
      </c>
      <c r="S25" s="132">
        <f>IF(ISERROR('申請書'!Y32),"",'申請書'!Y32)</f>
      </c>
      <c r="T25" s="132">
        <f>IF('申請書'!AG32=0,"",'申請書'!AG32)</f>
      </c>
      <c r="U25" s="57">
        <f>IF(ISERROR('申請書'!Z32),"",'申請書'!Z32)</f>
      </c>
      <c r="V25" s="129">
        <f>IF(ISERROR('申請書'!AA32),"",'申請書'!AA32)</f>
      </c>
      <c r="W25" s="130">
        <f>IF('申請書'!AJ32=0,"",'申請書'!AJ32)</f>
      </c>
      <c r="X25" s="130">
        <f>IF('申請書'!AK32=0,"",'申請書'!AK32)</f>
      </c>
      <c r="Y25" s="131">
        <f>IF('申請書'!AL32=0,"",'申請書'!AL32)</f>
      </c>
    </row>
    <row r="26" spans="2:25" ht="45" customHeight="1">
      <c r="B26" s="176"/>
      <c r="C26" s="177"/>
      <c r="D26" s="56">
        <f>IF(ISERROR('申請書'!R33),"",'申請書'!R33)</f>
      </c>
      <c r="E26" s="117">
        <f>IF(ISERROR('申請書'!S33),"",'申請書'!S33)</f>
      </c>
      <c r="F26" s="117" t="e">
        <f>IF('申請書'!T33=0,"",'申請書'!T33)</f>
        <v>#N/A</v>
      </c>
      <c r="G26" s="134">
        <f>IF(ISERROR('申請書'!T33),"",'申請書'!T33)</f>
      </c>
      <c r="H26" s="134" t="e">
        <f>IF('申請書'!V33=0,"",'申請書'!V33)</f>
        <v>#N/A</v>
      </c>
      <c r="I26" s="135">
        <f>IF(ISERROR('申請書'!V33),"",'申請書'!V33)</f>
      </c>
      <c r="J26" s="136" t="e">
        <f>IF('申請書'!X33=0,"",'申請書'!X33)</f>
        <v>#N/A</v>
      </c>
      <c r="K26" s="136" t="e">
        <f>IF('申請書'!Y33=0,"",'申請書'!Y33)</f>
        <v>#N/A</v>
      </c>
      <c r="L26" s="136" t="e">
        <f>IF('申請書'!Z33=0,"",'申請書'!Z33)</f>
        <v>#N/A</v>
      </c>
      <c r="M26" s="137" t="e">
        <f>IF('申請書'!AA33=0,"",'申請書'!AA33)</f>
        <v>#N/A</v>
      </c>
      <c r="N26" s="140">
        <f>IF(ISERROR('申請書'!W33),"",'申請書'!W33)</f>
      </c>
      <c r="O26" s="141"/>
      <c r="P26" s="142">
        <f>IF('申請書'!AC33=0,"",'申請書'!AC33)</f>
      </c>
      <c r="Q26" s="129">
        <f>IF(ISERROR('申請書'!X33),"",'申請書'!X33)</f>
      </c>
      <c r="R26" s="133">
        <f>IF('申請書'!AE33=0,"",'申請書'!AE33)</f>
      </c>
      <c r="S26" s="132">
        <f>IF(ISERROR('申請書'!Y33),"",'申請書'!Y33)</f>
      </c>
      <c r="T26" s="132">
        <f>IF('申請書'!AG33=0,"",'申請書'!AG33)</f>
      </c>
      <c r="U26" s="57">
        <f>IF(ISERROR('申請書'!Z33),"",'申請書'!Z33)</f>
      </c>
      <c r="V26" s="129">
        <f>IF(ISERROR('申請書'!AA33),"",'申請書'!AA33)</f>
      </c>
      <c r="W26" s="129">
        <f>IF('申請書'!AJ33=0,"",'申請書'!AJ33)</f>
      </c>
      <c r="X26" s="130">
        <f>IF('申請書'!AK33=0,"",'申請書'!AK33)</f>
      </c>
      <c r="Y26" s="131">
        <f>IF('申請書'!AL33=0,"",'申請書'!AL33)</f>
      </c>
    </row>
    <row r="27" spans="2:25" ht="45" customHeight="1">
      <c r="B27" s="176"/>
      <c r="C27" s="177"/>
      <c r="D27" s="56">
        <f>IF(ISERROR('申請書'!R34),"",'申請書'!R34)</f>
      </c>
      <c r="E27" s="117">
        <f>IF(ISERROR('申請書'!S34),"",'申請書'!S34)</f>
      </c>
      <c r="F27" s="117" t="e">
        <f>IF('申請書'!T34=0,"",'申請書'!T34)</f>
        <v>#N/A</v>
      </c>
      <c r="G27" s="134">
        <f>IF(ISERROR('申請書'!T34),"",'申請書'!T34)</f>
      </c>
      <c r="H27" s="134" t="e">
        <f>IF('申請書'!V34=0,"",'申請書'!V34)</f>
        <v>#N/A</v>
      </c>
      <c r="I27" s="135">
        <f>IF(ISERROR('申請書'!V34),"",'申請書'!V34)</f>
      </c>
      <c r="J27" s="136" t="e">
        <f>IF('申請書'!X34=0,"",'申請書'!X34)</f>
        <v>#N/A</v>
      </c>
      <c r="K27" s="136" t="e">
        <f>IF('申請書'!Y34=0,"",'申請書'!Y34)</f>
        <v>#N/A</v>
      </c>
      <c r="L27" s="136" t="e">
        <f>IF('申請書'!Z34=0,"",'申請書'!Z34)</f>
        <v>#N/A</v>
      </c>
      <c r="M27" s="137" t="e">
        <f>IF('申請書'!AA34=0,"",'申請書'!AA34)</f>
        <v>#N/A</v>
      </c>
      <c r="N27" s="140">
        <f>IF(ISERROR('申請書'!W34),"",'申請書'!W34)</f>
      </c>
      <c r="O27" s="141"/>
      <c r="P27" s="142">
        <f>IF('申請書'!AC34=0,"",'申請書'!AC34)</f>
      </c>
      <c r="Q27" s="129">
        <f>IF(ISERROR('申請書'!X34),"",'申請書'!X34)</f>
      </c>
      <c r="R27" s="133">
        <f>IF('申請書'!AE34=0,"",'申請書'!AE34)</f>
      </c>
      <c r="S27" s="132">
        <f>IF(ISERROR('申請書'!Y34),"",'申請書'!Y34)</f>
      </c>
      <c r="T27" s="132">
        <f>IF('申請書'!AG34=0,"",'申請書'!AG34)</f>
      </c>
      <c r="U27" s="57">
        <f>IF(ISERROR('申請書'!Z34),"",'申請書'!Z34)</f>
      </c>
      <c r="V27" s="129">
        <f>IF(ISERROR('申請書'!AA34),"",'申請書'!AA34)</f>
      </c>
      <c r="W27" s="129">
        <f>IF('申請書'!AJ34=0,"",'申請書'!AJ34)</f>
      </c>
      <c r="X27" s="130">
        <f>IF('申請書'!AK34=0,"",'申請書'!AK34)</f>
      </c>
      <c r="Y27" s="131">
        <f>IF('申請書'!AL34=0,"",'申請書'!AL34)</f>
      </c>
    </row>
    <row r="28" spans="2:25" ht="45" customHeight="1">
      <c r="B28" s="176"/>
      <c r="C28" s="177"/>
      <c r="D28" s="56">
        <f>IF(ISERROR('申請書'!R35),"",'申請書'!R35)</f>
      </c>
      <c r="E28" s="117">
        <f>IF(ISERROR('申請書'!S35),"",'申請書'!S35)</f>
      </c>
      <c r="F28" s="117" t="e">
        <f>IF('申請書'!T35=0,"",'申請書'!T35)</f>
        <v>#N/A</v>
      </c>
      <c r="G28" s="134">
        <f>IF(ISERROR('申請書'!T35),"",'申請書'!T35)</f>
      </c>
      <c r="H28" s="134" t="e">
        <f>IF('申請書'!V35=0,"",'申請書'!V35)</f>
        <v>#N/A</v>
      </c>
      <c r="I28" s="135">
        <f>IF(ISERROR('申請書'!V35),"",'申請書'!V35)</f>
      </c>
      <c r="J28" s="136" t="e">
        <f>IF('申請書'!X35=0,"",'申請書'!X35)</f>
        <v>#N/A</v>
      </c>
      <c r="K28" s="136" t="e">
        <f>IF('申請書'!Y35=0,"",'申請書'!Y35)</f>
        <v>#N/A</v>
      </c>
      <c r="L28" s="136" t="e">
        <f>IF('申請書'!Z35=0,"",'申請書'!Z35)</f>
        <v>#N/A</v>
      </c>
      <c r="M28" s="137" t="e">
        <f>IF('申請書'!AA35=0,"",'申請書'!AA35)</f>
        <v>#N/A</v>
      </c>
      <c r="N28" s="140">
        <f>IF(ISERROR('申請書'!W35),"",'申請書'!W35)</f>
      </c>
      <c r="O28" s="141"/>
      <c r="P28" s="142">
        <f>IF('申請書'!AC35=0,"",'申請書'!AC35)</f>
      </c>
      <c r="Q28" s="129">
        <f>IF(ISERROR('申請書'!X35),"",'申請書'!X35)</f>
      </c>
      <c r="R28" s="133">
        <f>IF('申請書'!AE35=0,"",'申請書'!AE35)</f>
      </c>
      <c r="S28" s="132">
        <f>IF(ISERROR('申請書'!Y35),"",'申請書'!Y35)</f>
      </c>
      <c r="T28" s="132">
        <f>IF('申請書'!AG35=0,"",'申請書'!AG35)</f>
      </c>
      <c r="U28" s="57">
        <f>IF(ISERROR('申請書'!Z35),"",'申請書'!Z35)</f>
      </c>
      <c r="V28" s="129">
        <f>IF(ISERROR('申請書'!AA35),"",'申請書'!AA35)</f>
      </c>
      <c r="W28" s="129">
        <f>IF('申請書'!AJ35=0,"",'申請書'!AJ35)</f>
      </c>
      <c r="X28" s="130">
        <f>IF('申請書'!AK35=0,"",'申請書'!AK35)</f>
      </c>
      <c r="Y28" s="131">
        <f>IF('申請書'!AL35=0,"",'申請書'!AL35)</f>
      </c>
    </row>
    <row r="29" spans="2:25" ht="45" customHeight="1">
      <c r="B29" s="176"/>
      <c r="C29" s="177"/>
      <c r="D29" s="56">
        <f>IF(ISERROR('申請書'!R36),"",'申請書'!R36)</f>
      </c>
      <c r="E29" s="117">
        <f>IF(ISERROR('申請書'!S36),"",'申請書'!S36)</f>
      </c>
      <c r="F29" s="117" t="e">
        <f>IF('申請書'!T36=0,"",'申請書'!T36)</f>
        <v>#N/A</v>
      </c>
      <c r="G29" s="134">
        <f>IF(ISERROR('申請書'!T36),"",'申請書'!T36)</f>
      </c>
      <c r="H29" s="134" t="e">
        <f>IF('申請書'!V36=0,"",'申請書'!V36)</f>
        <v>#N/A</v>
      </c>
      <c r="I29" s="135">
        <f>IF(ISERROR('申請書'!V36),"",'申請書'!V36)</f>
      </c>
      <c r="J29" s="136" t="e">
        <f>IF('申請書'!X36=0,"",'申請書'!X36)</f>
        <v>#N/A</v>
      </c>
      <c r="K29" s="136" t="e">
        <f>IF('申請書'!Y36=0,"",'申請書'!Y36)</f>
        <v>#N/A</v>
      </c>
      <c r="L29" s="136" t="e">
        <f>IF('申請書'!Z36=0,"",'申請書'!Z36)</f>
        <v>#N/A</v>
      </c>
      <c r="M29" s="137" t="e">
        <f>IF('申請書'!AA36=0,"",'申請書'!AA36)</f>
        <v>#N/A</v>
      </c>
      <c r="N29" s="140">
        <f>IF(ISERROR('申請書'!W36),"",'申請書'!W36)</f>
      </c>
      <c r="O29" s="141"/>
      <c r="P29" s="142">
        <f>IF('申請書'!AC36=0,"",'申請書'!AC36)</f>
      </c>
      <c r="Q29" s="129">
        <f>IF(ISERROR('申請書'!X36),"",'申請書'!X36)</f>
      </c>
      <c r="R29" s="133">
        <f>IF('申請書'!AE36=0,"",'申請書'!AE36)</f>
      </c>
      <c r="S29" s="132">
        <f>IF(ISERROR('申請書'!Y36),"",'申請書'!Y36)</f>
      </c>
      <c r="T29" s="132">
        <f>IF('申請書'!AG36=0,"",'申請書'!AG36)</f>
      </c>
      <c r="U29" s="57">
        <f>IF(ISERROR('申請書'!Z36),"",'申請書'!Z36)</f>
      </c>
      <c r="V29" s="129">
        <f>IF(ISERROR('申請書'!AA36),"",'申請書'!AA36)</f>
      </c>
      <c r="W29" s="129">
        <f>IF('申請書'!AJ36=0,"",'申請書'!AJ36)</f>
      </c>
      <c r="X29" s="130">
        <f>IF('申請書'!AK36=0,"",'申請書'!AK36)</f>
      </c>
      <c r="Y29" s="131">
        <f>IF('申請書'!AL36=0,"",'申請書'!AL36)</f>
      </c>
    </row>
    <row r="30" spans="2:25" ht="45" customHeight="1">
      <c r="B30" s="176"/>
      <c r="C30" s="177"/>
      <c r="D30" s="56">
        <f>IF(ISERROR('申請書'!R37),"",'申請書'!R37)</f>
      </c>
      <c r="E30" s="117">
        <f>IF(ISERROR('申請書'!S37),"",'申請書'!S37)</f>
      </c>
      <c r="F30" s="117" t="e">
        <f>IF('申請書'!T37=0,"",'申請書'!T37)</f>
        <v>#N/A</v>
      </c>
      <c r="G30" s="134">
        <f>IF(ISERROR('申請書'!T37),"",'申請書'!T37)</f>
      </c>
      <c r="H30" s="134" t="e">
        <f>IF('申請書'!V37=0,"",'申請書'!V37)</f>
        <v>#N/A</v>
      </c>
      <c r="I30" s="135">
        <f>IF(ISERROR('申請書'!V37),"",'申請書'!V37)</f>
      </c>
      <c r="J30" s="136" t="e">
        <f>IF('申請書'!X37=0,"",'申請書'!X37)</f>
        <v>#N/A</v>
      </c>
      <c r="K30" s="136" t="e">
        <f>IF('申請書'!Y37=0,"",'申請書'!Y37)</f>
        <v>#N/A</v>
      </c>
      <c r="L30" s="136" t="e">
        <f>IF('申請書'!Z37=0,"",'申請書'!Z37)</f>
        <v>#N/A</v>
      </c>
      <c r="M30" s="137" t="e">
        <f>IF('申請書'!AA37=0,"",'申請書'!AA37)</f>
        <v>#N/A</v>
      </c>
      <c r="N30" s="140">
        <f>IF(ISERROR('申請書'!W37),"",'申請書'!W37)</f>
      </c>
      <c r="O30" s="141"/>
      <c r="P30" s="142">
        <f>IF('申請書'!AC37=0,"",'申請書'!AC37)</f>
      </c>
      <c r="Q30" s="129">
        <f>IF(ISERROR('申請書'!X37),"",'申請書'!X37)</f>
      </c>
      <c r="R30" s="133">
        <f>IF('申請書'!AE37=0,"",'申請書'!AE37)</f>
      </c>
      <c r="S30" s="132">
        <f>IF(ISERROR('申請書'!Y37),"",'申請書'!Y37)</f>
      </c>
      <c r="T30" s="132">
        <f>IF('申請書'!AG37=0,"",'申請書'!AG37)</f>
      </c>
      <c r="U30" s="57">
        <f>IF(ISERROR('申請書'!Z37),"",'申請書'!Z37)</f>
      </c>
      <c r="V30" s="129">
        <f>IF(ISERROR('申請書'!AA37),"",'申請書'!AA37)</f>
      </c>
      <c r="W30" s="129">
        <f>IF('申請書'!AJ37=0,"",'申請書'!AJ37)</f>
      </c>
      <c r="X30" s="130">
        <f>IF('申請書'!AK37=0,"",'申請書'!AK37)</f>
      </c>
      <c r="Y30" s="131">
        <f>IF('申請書'!AL37=0,"",'申請書'!AL37)</f>
      </c>
    </row>
    <row r="31" spans="2:25" ht="45" customHeight="1" thickBot="1">
      <c r="B31" s="178"/>
      <c r="C31" s="179"/>
      <c r="D31" s="58">
        <f>IF(ISERROR('申請書'!R38),"",'申請書'!R38)</f>
      </c>
      <c r="E31" s="124">
        <f>IF(ISERROR('申請書'!S38),"",'申請書'!S38)</f>
      </c>
      <c r="F31" s="124" t="e">
        <f>IF('申請書'!T38=0,"",'申請書'!T38)</f>
        <v>#N/A</v>
      </c>
      <c r="G31" s="169">
        <f>IF(ISERROR('申請書'!T38),"",'申請書'!T38)</f>
      </c>
      <c r="H31" s="169" t="e">
        <f>IF('申請書'!V38=0,"",'申請書'!V38)</f>
        <v>#N/A</v>
      </c>
      <c r="I31" s="120">
        <f>IF(ISERROR('申請書'!V38),"",'申請書'!V38)</f>
      </c>
      <c r="J31" s="121" t="e">
        <f>IF('申請書'!X38=0,"",'申請書'!X38)</f>
        <v>#N/A</v>
      </c>
      <c r="K31" s="121" t="e">
        <f>IF('申請書'!Y38=0,"",'申請書'!Y38)</f>
        <v>#N/A</v>
      </c>
      <c r="L31" s="121" t="e">
        <f>IF('申請書'!Z38=0,"",'申請書'!Z38)</f>
        <v>#N/A</v>
      </c>
      <c r="M31" s="122" t="e">
        <f>IF('申請書'!AA38=0,"",'申請書'!AA38)</f>
        <v>#N/A</v>
      </c>
      <c r="N31" s="125">
        <f>IF(ISERROR('申請書'!W38),"",'申請書'!W38)</f>
      </c>
      <c r="O31" s="126"/>
      <c r="P31" s="127">
        <f>IF('申請書'!AC38=0,"",'申請書'!AC38)</f>
      </c>
      <c r="Q31" s="118">
        <f>IF(ISERROR('申請書'!X38),"",'申請書'!X38)</f>
      </c>
      <c r="R31" s="119">
        <f>IF('申請書'!AE38=0,"",'申請書'!AE38)</f>
      </c>
      <c r="S31" s="152">
        <f>IF(ISERROR('申請書'!Y38),"",'申請書'!Y38)</f>
      </c>
      <c r="T31" s="152">
        <f>IF('申請書'!AG38=0,"",'申請書'!AG38)</f>
      </c>
      <c r="U31" s="59">
        <f>IF(ISERROR('申請書'!Z38),"",'申請書'!Z38)</f>
      </c>
      <c r="V31" s="118">
        <f>IF(ISERROR('申請書'!AA38),"",'申請書'!AA38)</f>
      </c>
      <c r="W31" s="118">
        <f>IF('申請書'!AJ38=0,"",'申請書'!AJ38)</f>
      </c>
      <c r="X31" s="138">
        <f>IF('申請書'!AK38=0,"",'申請書'!AK38)</f>
      </c>
      <c r="Y31" s="139">
        <f>IF('申請書'!AL38=0,"",'申請書'!AL38)</f>
      </c>
    </row>
    <row r="32" spans="2:25" ht="3.75" customHeight="1">
      <c r="B32" s="60"/>
      <c r="C32" s="128"/>
      <c r="D32" s="128"/>
      <c r="E32" s="128"/>
      <c r="F32" s="128"/>
      <c r="G32" s="128"/>
      <c r="H32" s="128"/>
      <c r="I32" s="128"/>
      <c r="J32" s="128"/>
      <c r="K32" s="128"/>
      <c r="L32" s="128"/>
      <c r="M32" s="128"/>
      <c r="N32" s="128"/>
      <c r="O32" s="128"/>
      <c r="P32" s="128"/>
      <c r="Q32" s="128"/>
      <c r="R32" s="128"/>
      <c r="S32" s="128"/>
      <c r="T32" s="128"/>
      <c r="U32" s="128"/>
      <c r="V32" s="128"/>
      <c r="W32" s="128"/>
      <c r="X32" s="128"/>
      <c r="Y32" s="128"/>
    </row>
    <row r="33" spans="2:25" ht="48" customHeight="1">
      <c r="B33" s="61" t="s">
        <v>13</v>
      </c>
      <c r="C33" s="123" t="s">
        <v>50</v>
      </c>
      <c r="D33" s="123"/>
      <c r="E33" s="123"/>
      <c r="F33" s="123"/>
      <c r="G33" s="123"/>
      <c r="H33" s="123"/>
      <c r="I33" s="123"/>
      <c r="J33" s="123"/>
      <c r="K33" s="123"/>
      <c r="L33" s="123"/>
      <c r="M33" s="123"/>
      <c r="N33" s="123"/>
      <c r="O33" s="123"/>
      <c r="P33" s="123"/>
      <c r="Q33" s="123"/>
      <c r="R33" s="123"/>
      <c r="S33" s="123"/>
      <c r="T33" s="123"/>
      <c r="U33" s="123"/>
      <c r="V33" s="123"/>
      <c r="W33" s="123"/>
      <c r="X33" s="123"/>
      <c r="Y33" s="123"/>
    </row>
    <row r="34" spans="2:25" ht="39" customHeight="1">
      <c r="B34" s="61" t="s">
        <v>35</v>
      </c>
      <c r="C34" s="123" t="s">
        <v>94</v>
      </c>
      <c r="D34" s="123"/>
      <c r="E34" s="123"/>
      <c r="F34" s="123"/>
      <c r="G34" s="123"/>
      <c r="H34" s="123"/>
      <c r="I34" s="123"/>
      <c r="J34" s="123"/>
      <c r="K34" s="123"/>
      <c r="L34" s="123"/>
      <c r="M34" s="123"/>
      <c r="N34" s="123"/>
      <c r="O34" s="123"/>
      <c r="P34" s="123"/>
      <c r="Q34" s="123"/>
      <c r="R34" s="123"/>
      <c r="S34" s="123"/>
      <c r="T34" s="123"/>
      <c r="U34" s="123"/>
      <c r="V34" s="123"/>
      <c r="W34" s="123"/>
      <c r="X34" s="123"/>
      <c r="Y34" s="123"/>
    </row>
    <row r="35" spans="2:25" ht="28.5" customHeight="1">
      <c r="B35" s="62" t="s">
        <v>33</v>
      </c>
      <c r="C35" s="115" t="s">
        <v>51</v>
      </c>
      <c r="D35" s="116"/>
      <c r="E35" s="116"/>
      <c r="F35" s="116"/>
      <c r="G35" s="116"/>
      <c r="H35" s="116"/>
      <c r="I35" s="116"/>
      <c r="J35" s="116"/>
      <c r="K35" s="116"/>
      <c r="L35" s="116"/>
      <c r="M35" s="116"/>
      <c r="N35" s="116"/>
      <c r="O35" s="116"/>
      <c r="P35" s="116"/>
      <c r="Q35" s="116"/>
      <c r="R35" s="116"/>
      <c r="S35" s="116"/>
      <c r="T35" s="116"/>
      <c r="U35" s="116"/>
      <c r="V35" s="116"/>
      <c r="W35" s="116"/>
      <c r="X35" s="116"/>
      <c r="Y35" s="116"/>
    </row>
    <row r="36" spans="2:25" ht="16.5" customHeight="1">
      <c r="B36" s="61" t="s">
        <v>35</v>
      </c>
      <c r="C36" s="114" t="s">
        <v>43</v>
      </c>
      <c r="D36" s="114"/>
      <c r="E36" s="114"/>
      <c r="F36" s="114"/>
      <c r="G36" s="114"/>
      <c r="H36" s="114"/>
      <c r="I36" s="114"/>
      <c r="J36" s="114"/>
      <c r="K36" s="114"/>
      <c r="L36" s="114"/>
      <c r="M36" s="114"/>
      <c r="N36" s="114"/>
      <c r="O36" s="114"/>
      <c r="P36" s="114"/>
      <c r="Q36" s="114"/>
      <c r="R36" s="114"/>
      <c r="S36" s="114"/>
      <c r="T36" s="114"/>
      <c r="U36" s="114"/>
      <c r="V36" s="114"/>
      <c r="W36" s="114"/>
      <c r="X36" s="114"/>
      <c r="Y36" s="114"/>
    </row>
    <row r="37" spans="2:25" ht="28.5" customHeight="1">
      <c r="B37" s="63" t="s">
        <v>34</v>
      </c>
      <c r="C37" s="114" t="s">
        <v>52</v>
      </c>
      <c r="D37" s="114"/>
      <c r="E37" s="114"/>
      <c r="F37" s="114"/>
      <c r="G37" s="114"/>
      <c r="H37" s="114"/>
      <c r="I37" s="114"/>
      <c r="J37" s="114"/>
      <c r="K37" s="114"/>
      <c r="L37" s="114"/>
      <c r="M37" s="114"/>
      <c r="N37" s="114"/>
      <c r="O37" s="114"/>
      <c r="P37" s="114"/>
      <c r="Q37" s="114"/>
      <c r="R37" s="114"/>
      <c r="S37" s="114"/>
      <c r="T37" s="114"/>
      <c r="U37" s="114"/>
      <c r="V37" s="114"/>
      <c r="W37" s="114"/>
      <c r="X37" s="114"/>
      <c r="Y37" s="114"/>
    </row>
    <row r="38" spans="2:25" ht="18.75" customHeight="1">
      <c r="B38" s="64"/>
      <c r="C38" s="64"/>
      <c r="D38" s="64"/>
      <c r="E38" s="64"/>
      <c r="F38" s="64"/>
      <c r="G38" s="64"/>
      <c r="H38" s="64"/>
      <c r="I38" s="64"/>
      <c r="J38" s="129" t="s">
        <v>14</v>
      </c>
      <c r="K38" s="130"/>
      <c r="L38" s="130"/>
      <c r="M38" s="130"/>
      <c r="N38" s="130"/>
      <c r="O38" s="130"/>
      <c r="P38" s="130"/>
      <c r="Q38" s="130"/>
      <c r="R38" s="130"/>
      <c r="S38" s="130"/>
      <c r="T38" s="130"/>
      <c r="U38" s="130"/>
      <c r="V38" s="130"/>
      <c r="W38" s="130"/>
      <c r="X38" s="130"/>
      <c r="Y38" s="133"/>
    </row>
    <row r="39" spans="21:25" ht="3.75" customHeight="1">
      <c r="U39" s="65"/>
      <c r="V39" s="65"/>
      <c r="W39" s="65"/>
      <c r="X39" s="65"/>
      <c r="Y39" s="65"/>
    </row>
    <row r="40" ht="18.75" customHeight="1" hidden="1">
      <c r="A40" s="55" t="s">
        <v>58</v>
      </c>
    </row>
    <row r="41" ht="18.75" customHeight="1" hidden="1">
      <c r="A41" s="55" t="s">
        <v>59</v>
      </c>
    </row>
    <row r="42" ht="18.75" customHeight="1" hidden="1">
      <c r="A42" s="55" t="s">
        <v>60</v>
      </c>
    </row>
    <row r="43" ht="18.75" customHeight="1" hidden="1">
      <c r="A43" s="55" t="s">
        <v>61</v>
      </c>
    </row>
    <row r="44" ht="3.75" customHeight="1"/>
  </sheetData>
  <sheetProtection password="CC7B" sheet="1" objects="1" scenarios="1"/>
  <mergeCells count="103">
    <mergeCell ref="F11:M11"/>
    <mergeCell ref="B8:E12"/>
    <mergeCell ref="N11:Y12"/>
    <mergeCell ref="N8:Y9"/>
    <mergeCell ref="W10:Y10"/>
    <mergeCell ref="F12:M12"/>
    <mergeCell ref="O10:V10"/>
    <mergeCell ref="B13:Y13"/>
    <mergeCell ref="B17:Y17"/>
    <mergeCell ref="B20:Y20"/>
    <mergeCell ref="B19:H19"/>
    <mergeCell ref="I19:Y19"/>
    <mergeCell ref="B14:Y14"/>
    <mergeCell ref="B16:Y16"/>
    <mergeCell ref="B15:Y15"/>
    <mergeCell ref="D23:F23"/>
    <mergeCell ref="Q26:R26"/>
    <mergeCell ref="G21:Y21"/>
    <mergeCell ref="B18:Y18"/>
    <mergeCell ref="B21:F21"/>
    <mergeCell ref="S28:T28"/>
    <mergeCell ref="G23:H23"/>
    <mergeCell ref="V23:Y23"/>
    <mergeCell ref="I23:M23"/>
    <mergeCell ref="V24:Y24"/>
    <mergeCell ref="B7:Y7"/>
    <mergeCell ref="B3:G3"/>
    <mergeCell ref="B4:G5"/>
    <mergeCell ref="S23:T23"/>
    <mergeCell ref="B22:Y22"/>
    <mergeCell ref="N23:P23"/>
    <mergeCell ref="B23:C31"/>
    <mergeCell ref="E24:F24"/>
    <mergeCell ref="I29:M29"/>
    <mergeCell ref="E25:F25"/>
    <mergeCell ref="Q23:R23"/>
    <mergeCell ref="S25:T25"/>
    <mergeCell ref="S26:T26"/>
    <mergeCell ref="V25:Y25"/>
    <mergeCell ref="V26:Y26"/>
    <mergeCell ref="J38:Y38"/>
    <mergeCell ref="S30:T30"/>
    <mergeCell ref="S31:T31"/>
    <mergeCell ref="G24:H24"/>
    <mergeCell ref="G25:H25"/>
    <mergeCell ref="G26:H26"/>
    <mergeCell ref="V29:Y29"/>
    <mergeCell ref="C33:Y33"/>
    <mergeCell ref="S29:T29"/>
    <mergeCell ref="N29:P29"/>
    <mergeCell ref="B1:Y1"/>
    <mergeCell ref="W3:Y4"/>
    <mergeCell ref="W5:Y6"/>
    <mergeCell ref="F9:M10"/>
    <mergeCell ref="S5:V6"/>
    <mergeCell ref="B6:G6"/>
    <mergeCell ref="F8:M8"/>
    <mergeCell ref="B2:Y2"/>
    <mergeCell ref="H3:R6"/>
    <mergeCell ref="S3:V4"/>
    <mergeCell ref="N26:P26"/>
    <mergeCell ref="Q27:R27"/>
    <mergeCell ref="N27:P27"/>
    <mergeCell ref="S24:T24"/>
    <mergeCell ref="N24:P24"/>
    <mergeCell ref="I24:M24"/>
    <mergeCell ref="Q24:R24"/>
    <mergeCell ref="Q25:R25"/>
    <mergeCell ref="N25:P25"/>
    <mergeCell ref="E29:F29"/>
    <mergeCell ref="E26:F26"/>
    <mergeCell ref="I25:M25"/>
    <mergeCell ref="I26:M26"/>
    <mergeCell ref="E27:F27"/>
    <mergeCell ref="E28:F28"/>
    <mergeCell ref="G27:H27"/>
    <mergeCell ref="Q30:R30"/>
    <mergeCell ref="V31:Y31"/>
    <mergeCell ref="I30:M30"/>
    <mergeCell ref="G30:H30"/>
    <mergeCell ref="G31:H31"/>
    <mergeCell ref="N30:P30"/>
    <mergeCell ref="V30:Y30"/>
    <mergeCell ref="V28:Y28"/>
    <mergeCell ref="S27:T27"/>
    <mergeCell ref="Q29:R29"/>
    <mergeCell ref="G28:H28"/>
    <mergeCell ref="I28:M28"/>
    <mergeCell ref="I27:M27"/>
    <mergeCell ref="Q28:R28"/>
    <mergeCell ref="G29:H29"/>
    <mergeCell ref="N28:P28"/>
    <mergeCell ref="V27:Y27"/>
    <mergeCell ref="C37:Y37"/>
    <mergeCell ref="C36:Y36"/>
    <mergeCell ref="C35:Y35"/>
    <mergeCell ref="E30:F30"/>
    <mergeCell ref="Q31:R31"/>
    <mergeCell ref="I31:M31"/>
    <mergeCell ref="C34:Y34"/>
    <mergeCell ref="E31:F31"/>
    <mergeCell ref="N31:P31"/>
    <mergeCell ref="C32:Y32"/>
  </mergeCells>
  <dataValidations count="3">
    <dataValidation allowBlank="1" showInputMessage="1" showErrorMessage="1" imeMode="off" sqref="E24:F31 S5"/>
    <dataValidation allowBlank="1" showInputMessage="1" showErrorMessage="1" imeMode="hiragana" sqref="F8:F9 F11:F12 G8:I12"/>
    <dataValidation allowBlank="1" showInputMessage="1" showErrorMessage="1" prompt="「コピー」後に、「編集」メニューの「形式を選択して貼り付け」を選択し、「値」の貼り付けを行ってください。" imeMode="off" sqref="S3:V4"/>
  </dataValidations>
  <printOptions horizontalCentered="1"/>
  <pageMargins left="0" right="0" top="0"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熊本市職員</cp:lastModifiedBy>
  <cp:lastPrinted>2012-01-04T09:36:14Z</cp:lastPrinted>
  <dcterms:created xsi:type="dcterms:W3CDTF">2008-02-29T11:20:53Z</dcterms:created>
  <dcterms:modified xsi:type="dcterms:W3CDTF">2012-01-04T09:44:14Z</dcterms:modified>
  <cp:category/>
  <cp:version/>
  <cp:contentType/>
  <cp:contentStatus/>
</cp:coreProperties>
</file>